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G:\IS\Technology Committee Support\Technology Committee\Meetings\2018\20180514\"/>
    </mc:Choice>
  </mc:AlternateContent>
  <bookViews>
    <workbookView xWindow="-15" yWindow="-15" windowWidth="9150" windowHeight="10605"/>
  </bookViews>
  <sheets>
    <sheet name="Project Scorecard" sheetId="1" r:id="rId1"/>
    <sheet name="Alignment Measurement Guide" sheetId="3" r:id="rId2"/>
  </sheets>
  <definedNames>
    <definedName name="_xlnm.Print_Area" localSheetId="0">'Project Scorecard'!$A$1:$G$30</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 r="F29" i="1" s="1"/>
  <c r="D28" i="1"/>
  <c r="D27" i="1"/>
  <c r="D25" i="1"/>
  <c r="D24" i="1"/>
  <c r="F24" i="1" s="1"/>
  <c r="D23" i="1"/>
  <c r="D21" i="1"/>
  <c r="D20" i="1"/>
  <c r="F20" i="1" s="1"/>
  <c r="D19" i="1"/>
  <c r="F19" i="1" s="1"/>
  <c r="D17" i="1"/>
  <c r="D16" i="1"/>
  <c r="D15" i="1"/>
  <c r="D13" i="1"/>
  <c r="F13" i="1" s="1"/>
  <c r="D12" i="1"/>
  <c r="D10" i="1"/>
  <c r="D9" i="1"/>
  <c r="F9" i="1" s="1"/>
  <c r="F21" i="1"/>
  <c r="F17" i="1"/>
  <c r="F12" i="1"/>
  <c r="F10" i="1"/>
  <c r="D8" i="1"/>
  <c r="F28" i="1"/>
  <c r="F27" i="1"/>
  <c r="F25" i="1"/>
  <c r="F23" i="1"/>
  <c r="F16" i="1"/>
  <c r="F15" i="1"/>
  <c r="F30" i="1" l="1"/>
  <c r="F26" i="1"/>
  <c r="F22" i="1"/>
  <c r="F18" i="1"/>
  <c r="F14" i="1"/>
  <c r="F8" i="1"/>
  <c r="F11" i="1" s="1"/>
  <c r="F31" i="1" l="1"/>
</calcChain>
</file>

<file path=xl/sharedStrings.xml><?xml version="1.0" encoding="utf-8"?>
<sst xmlns="http://schemas.openxmlformats.org/spreadsheetml/2006/main" count="178" uniqueCount="109">
  <si>
    <t>Technology Risk</t>
  </si>
  <si>
    <t>Alignment with Branch Technology Priorities</t>
  </si>
  <si>
    <t>Medium</t>
  </si>
  <si>
    <t>High</t>
  </si>
  <si>
    <t>Scope of impact</t>
  </si>
  <si>
    <t>Single Court</t>
  </si>
  <si>
    <t>Proof of Concept</t>
  </si>
  <si>
    <t>Consortia</t>
  </si>
  <si>
    <t>Branchwide</t>
  </si>
  <si>
    <t>Financial ROI</t>
  </si>
  <si>
    <t>No ROI</t>
  </si>
  <si>
    <t>&gt; 5 Years</t>
  </si>
  <si>
    <t>3-5 Years</t>
  </si>
  <si>
    <t>Technology Alignment / Fit</t>
  </si>
  <si>
    <t>Level of alignment with branch-wide vendors</t>
  </si>
  <si>
    <t>Level of alignment with branch-wide technology standards</t>
  </si>
  <si>
    <t>None</t>
  </si>
  <si>
    <t>Aligned</t>
  </si>
  <si>
    <t>Existing infrastructure can support this project</t>
  </si>
  <si>
    <t>Existing tech staff can support this technology</t>
  </si>
  <si>
    <t>0-2 Years</t>
  </si>
  <si>
    <t>Criteria</t>
  </si>
  <si>
    <t>Description</t>
  </si>
  <si>
    <t>Exploring (Consortia)</t>
  </si>
  <si>
    <t>Exploring (Individual)</t>
  </si>
  <si>
    <t>Covered</t>
  </si>
  <si>
    <t>No</t>
  </si>
  <si>
    <t>Vendor supported</t>
  </si>
  <si>
    <t>Shared support</t>
  </si>
  <si>
    <t>No. Separate project</t>
  </si>
  <si>
    <t>No. Upgrades included</t>
  </si>
  <si>
    <t>Utilize shared resources</t>
  </si>
  <si>
    <t>Local / limited scale</t>
  </si>
  <si>
    <t>Urgency for change - operations</t>
  </si>
  <si>
    <t>Not urgent</t>
  </si>
  <si>
    <t>Urgent</t>
  </si>
  <si>
    <t>Opportunistic</t>
  </si>
  <si>
    <t>Planning</t>
  </si>
  <si>
    <t>Requested Funds</t>
  </si>
  <si>
    <t>External partner Alignment</t>
  </si>
  <si>
    <t>Yes or N/A</t>
  </si>
  <si>
    <t>Some</t>
  </si>
  <si>
    <t>Most</t>
  </si>
  <si>
    <t>Org readiness</t>
  </si>
  <si>
    <t>Ready</t>
  </si>
  <si>
    <t>Minor concerns</t>
  </si>
  <si>
    <t>Concerns</t>
  </si>
  <si>
    <t>Significant Concerns</t>
  </si>
  <si>
    <t>Low</t>
  </si>
  <si>
    <t>To what extent is this project aligned with published branch technology priorities. Not at all (0). Clearly aligned (3).Is there some alignment, but completely consistent with strategic objectives (1). For example, fax filing instead of fullly integrated e-Filing. It appears aligned but does not achieve the full objective of the priority (2). For example, an e-Filing project that only addresses private attorneys and not government agencies.</t>
  </si>
  <si>
    <t>To what extent is the requesting court ready for the change? Completely would imply they have the necesssary staff and Judicial alignment to run and implement the project (3). If the Court is requesting a project but does not have the resources (human or otherwise) to implement the project then they are not ready (0). In between could be any number of concerns that should be addressed and reported upon throughout the project.</t>
  </si>
  <si>
    <t>What is the extent to which the project is compliant with existing Branch technology standards - not at all (0), completely (3) or somewhere in between. In the in between, to what extent could this technology lead to a new or changed standard, and how many courts are aligned behind the exploration? One (1) or multiple (2).</t>
  </si>
  <si>
    <t>To what extent is project leveraging vendors for which there is a branchwide agreement (3)? If not, is the vendor purely local with no ability to extend services to other Courts (0), with some ability to be leveraged by multiple courts (1) or already being used by multiple courts (2)?</t>
  </si>
  <si>
    <t>To what extent can the existing technology infrastructure support this project? Not at all, a separate project request is pending (0); infrastructure upgrades included in overall project cost (1); will leverage shared resources - Consortia or AOC (2); Completely covered already (3).</t>
  </si>
  <si>
    <t>To what extent can the existing technology staff support this project?  Not at all, will need to train staff (0); support will come from vendor (1); will leverage shared resources - Consortia or AOC (2); Completely covered already (3).</t>
  </si>
  <si>
    <t>Project Evaluation Criteria</t>
  </si>
  <si>
    <t>High probability</t>
  </si>
  <si>
    <t>Medium probability</t>
  </si>
  <si>
    <t>Low probability</t>
  </si>
  <si>
    <t>No probability</t>
  </si>
  <si>
    <t>Are the benefits of the project clearly quantified? What is the likelihood of the project actually being able to achieve the indended benefits? For example, the likelihood realizing the financial benefits of e-Filing significantly improve when e-Filing is mandatory (3). A court could implement a terrific e-Filing project but because of the voluntary nature of adoption, benefit reallization becomes risk (1-2). Likewise, some projects might require so many things to go right that a reasonable assessment is that the hoped for benefits are simply not achievable (0).</t>
  </si>
  <si>
    <t>Are there compelling circumstances that require action be taken immediately in order to ensure the operationa of the Court? No urgency (0). An opportunity exists that benefits the court, but not urgent (1). If not addressed in the next 3-5 years it will be urgent (2). The Court is at risk of not operating in 0-2 years if not addressed (3). Examples could include: unsupported technology, county demanding Court leave, risky support.</t>
  </si>
  <si>
    <t>What is the scope of impact of this project? Does this technology project benefit a consortia of courts or the branch as a whole (3). Is it strictly for an individual court with no ability to share (0)? Or, does it have the potential to be leveragble by others but is on the journey (1-2)?</t>
  </si>
  <si>
    <t>To what extent does the project have a clear return on investment? Will the project pay for itself in less than 2 years (3)? Does the project have no ROI (0) but has some other compelling benefit (which will show up elsewhere on the scorecard)? Is the ROI attainable but it may take many years (1)? Or, is the ROI achievable in 2-5 years (2)?</t>
  </si>
  <si>
    <t>Urgency for change - legal / regulatory / compliance</t>
  </si>
  <si>
    <t>Alignment with Branch Strategic Plan</t>
  </si>
  <si>
    <t>To what extent is this project aligned with the overall Judicial Branch strategic plan? Not at all (0). Clearly aligned (3).Is there some alignment, but completely consistent with strategic objectives (1). For example, a "self help" project may be completely aligned with "access, fairness &amp; diversity", "modernization of management", and "building a branch-wide infrastructure" so it would score relatively high here.  Alignment with no Branch strategies (0). Alignment with 1 (1). 2-3 (2). 4-6 (3).</t>
  </si>
  <si>
    <t>1 Goal</t>
  </si>
  <si>
    <t>2-3 Goals</t>
  </si>
  <si>
    <t>4-6 Goals</t>
  </si>
  <si>
    <t>Some projects are dependent upon entities external to the Court to be successful. An example could be CHP e-Citations or a data sharing solution with multiple justice partners in Juvenile. No external dependencies OR if all external partners are aligned (3). The project requires external alignment but it has not yet been secured (0). Some of the external partners are aligned (1-2).</t>
  </si>
  <si>
    <t>Product / technology maturity</t>
  </si>
  <si>
    <t>To what extent is the underlying product and/or technology mature from a marketplace perspective (stable, lots of installs) and technology perspectives (almost end of life or bleeding edge). Guidelines: EOL or first-time use in Court (0); newer product/technology with some support (1); newer product/technology with mature support (2); stable product/technology with mature support (3)</t>
  </si>
  <si>
    <t>EOL / Immature</t>
  </si>
  <si>
    <t>Established / Mature</t>
  </si>
  <si>
    <t>New / Immature</t>
  </si>
  <si>
    <t>New / Mature</t>
  </si>
  <si>
    <t>Likelihood of benefit realization</t>
  </si>
  <si>
    <t>Level of alignment with brach-wide (court?) architecture</t>
  </si>
  <si>
    <t>We don't have one. We should and then we should evaluate projects against it. We can start small and be forward looking (technology base should be Java or .NET). Or we could have an eye toward the past (e.g., retire all COBOL applications in the branch). We should create one and then we should give it some teeth. This would be the place.</t>
  </si>
  <si>
    <t>Level of alignment with branch architecture</t>
  </si>
  <si>
    <t>Partial</t>
  </si>
  <si>
    <t>Mostly</t>
  </si>
  <si>
    <t>Urgency for change - legal/regulatory/compliance</t>
  </si>
  <si>
    <t>To what extent are their external requirements to drive the change? Not doing so would place the court at odds with legal requirements and there are no work-arounds (3). Our technology will not be compliant but we can work around the issue manually for a period of time (2). There is a change on the horizon (3+ years) that we are getting ready for (1). No issue (0).</t>
  </si>
  <si>
    <t>Alignment with Branch Strategic Goals (Access)</t>
  </si>
  <si>
    <t>Identified tech staff can support this technology</t>
  </si>
  <si>
    <t>Court Name</t>
  </si>
  <si>
    <t>Submitter's Name</t>
  </si>
  <si>
    <t>Strategic Alignment</t>
  </si>
  <si>
    <t>Benefit Realization</t>
  </si>
  <si>
    <t>Organizational Risk Mitigation</t>
  </si>
  <si>
    <t>External Impact</t>
  </si>
  <si>
    <t>Public Benefit</t>
  </si>
  <si>
    <t>Justice Partner Benefit</t>
  </si>
  <si>
    <t>To what extent does this project DIRECTLY benefit the public? No public benefit - outside of a more efficient Court (0). The project benefits all members of the public (3). An example could be a statewide, self-represented portal. The project benefits SOME of the public (1-2). For example, more convenient way of paying fines/fees, or improved solutions for Jurors. Alternative, it could be based on population tied to court statistics. A project around "traffic" would have greater benefit than "protective orders" (I know that sounds silly). Or, it could be based on RISK, in which case protective orders vault to the top.</t>
  </si>
  <si>
    <t>To what extent does this project benefit other entities in the "justice" system. This is not limited to public safety and could include entities like Dept of Child Welfare Services or Dept of Education. A solution that has no impact on "justice" partners (0). A project that benefits a multitude (?) of partners (e.g., information sharing in Foster Care) could score a 3. Scores of 1-2 are for lesser benefits (e.g., greatly benefits DOJ but nobody else would score lower than a project that benefits DOJ, DMV and local law enforcement).</t>
  </si>
  <si>
    <t>Med</t>
  </si>
  <si>
    <t>"one"</t>
  </si>
  <si>
    <t>"some"</t>
  </si>
  <si>
    <t>"many"</t>
  </si>
  <si>
    <t>Comments</t>
  </si>
  <si>
    <t>Project Description</t>
  </si>
  <si>
    <t>Organization readiness</t>
  </si>
  <si>
    <t>Response</t>
  </si>
  <si>
    <t>DRAFT Project Prioritization Scorecard</t>
  </si>
  <si>
    <t>Weight</t>
  </si>
  <si>
    <t>Weighted Score</t>
  </si>
  <si>
    <t>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</si>
</sst>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6" x14ac:knownFonts="1">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9"/>
      <color theme="0"/>
      <name val="Calibri"/>
      <family val="2"/>
      <scheme val="minor"/>
    </font>
    <font>
      <b/>
      <sz val="16"/>
      <color theme="0"/>
      <name val="Calibri"/>
      <family val="2"/>
      <scheme val="minor"/>
    </font>
  </fonts>
  <fills count="12">
    <fill>
      <patternFill patternType="none"/>
    </fill>
    <fill>
      <patternFill patternType="gray125"/>
    </fill>
    <fill>
      <patternFill patternType="solid">
        <fgColor theme="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7C80"/>
        <bgColor indexed="64"/>
      </patternFill>
    </fill>
    <fill>
      <patternFill patternType="solid">
        <fgColor rgb="FF9966FF"/>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s>
  <cellStyleXfs count="1">
    <xf numFmtId="0" fontId="0" fillId="0" borderId="0"/>
  </cellStyleXfs>
  <cellXfs count="85">
    <xf numFmtId="0" fontId="0" fillId="0" borderId="0" xfId="0"/>
    <xf numFmtId="0" fontId="2" fillId="0" borderId="0" xfId="0" applyFont="1"/>
    <xf numFmtId="0" fontId="0" fillId="0" borderId="0" xfId="0" applyAlignment="1">
      <alignment wrapText="1"/>
    </xf>
    <xf numFmtId="0" fontId="0" fillId="0" borderId="1" xfId="0" applyBorder="1"/>
    <xf numFmtId="0" fontId="1" fillId="2" borderId="1" xfId="0" applyFont="1" applyFill="1" applyBorder="1" applyAlignment="1">
      <alignment horizontal="center" wrapText="1"/>
    </xf>
    <xf numFmtId="0" fontId="3" fillId="0" borderId="0" xfId="0" applyFont="1" applyAlignment="1">
      <alignment horizontal="center"/>
    </xf>
    <xf numFmtId="0" fontId="3" fillId="0" borderId="1" xfId="0" applyFont="1" applyBorder="1" applyAlignment="1">
      <alignment horizontal="center"/>
    </xf>
    <xf numFmtId="0" fontId="0" fillId="0" borderId="0" xfId="0" applyAlignment="1">
      <alignment horizontal="left" wrapText="1"/>
    </xf>
    <xf numFmtId="0" fontId="3" fillId="0" borderId="1" xfId="0" applyFont="1" applyBorder="1" applyAlignment="1">
      <alignment horizontal="left" wrapText="1"/>
    </xf>
    <xf numFmtId="0" fontId="0" fillId="0" borderId="1" xfId="0" applyBorder="1" applyAlignment="1">
      <alignment horizontal="left" indent="1"/>
    </xf>
    <xf numFmtId="0" fontId="0" fillId="0" borderId="1" xfId="0" applyBorder="1" applyAlignment="1">
      <alignment horizontal="left" vertical="center" indent="1"/>
    </xf>
    <xf numFmtId="0" fontId="0" fillId="3" borderId="1" xfId="0" applyFill="1" applyBorder="1" applyAlignment="1">
      <alignment vertical="center"/>
    </xf>
    <xf numFmtId="0" fontId="3" fillId="3" borderId="1" xfId="0" applyFont="1" applyFill="1" applyBorder="1" applyAlignment="1">
      <alignment horizontal="left" wrapText="1"/>
    </xf>
    <xf numFmtId="0" fontId="0" fillId="4" borderId="1" xfId="0" applyFill="1" applyBorder="1" applyAlignment="1">
      <alignment vertical="center"/>
    </xf>
    <xf numFmtId="0" fontId="3" fillId="4" borderId="1" xfId="0" applyFont="1" applyFill="1" applyBorder="1" applyAlignment="1">
      <alignment horizontal="left" wrapText="1"/>
    </xf>
    <xf numFmtId="0" fontId="0" fillId="8" borderId="1" xfId="0" applyFill="1" applyBorder="1" applyAlignment="1">
      <alignment vertical="center"/>
    </xf>
    <xf numFmtId="0" fontId="3" fillId="8" borderId="1" xfId="0" applyFont="1" applyFill="1" applyBorder="1" applyAlignment="1">
      <alignment horizontal="left" wrapText="1"/>
    </xf>
    <xf numFmtId="0" fontId="0" fillId="7" borderId="1" xfId="0" applyFill="1" applyBorder="1" applyAlignment="1">
      <alignment vertical="center"/>
    </xf>
    <xf numFmtId="0" fontId="3" fillId="7" borderId="1" xfId="0" applyFont="1" applyFill="1" applyBorder="1" applyAlignment="1">
      <alignment horizontal="left" wrapText="1"/>
    </xf>
    <xf numFmtId="0" fontId="0" fillId="6" borderId="1" xfId="0" applyFill="1" applyBorder="1" applyAlignment="1">
      <alignment vertical="center"/>
    </xf>
    <xf numFmtId="0" fontId="3" fillId="6" borderId="1" xfId="0" applyFont="1" applyFill="1" applyBorder="1" applyAlignment="1">
      <alignment horizontal="left" wrapText="1"/>
    </xf>
    <xf numFmtId="0" fontId="1" fillId="2" borderId="1" xfId="0" applyFont="1" applyFill="1" applyBorder="1" applyAlignment="1">
      <alignment horizontal="center"/>
    </xf>
    <xf numFmtId="0" fontId="2" fillId="0" borderId="0" xfId="0" applyFont="1" applyAlignment="1">
      <alignment vertical="center"/>
    </xf>
    <xf numFmtId="0" fontId="2" fillId="0" borderId="0" xfId="0" applyFont="1" applyAlignment="1"/>
    <xf numFmtId="0" fontId="0" fillId="0" borderId="1" xfId="0" applyBorder="1" applyAlignment="1">
      <alignment horizontal="left" vertical="center" wrapText="1" indent="1"/>
    </xf>
    <xf numFmtId="0" fontId="0" fillId="0" borderId="0" xfId="0"/>
    <xf numFmtId="0" fontId="0" fillId="0" borderId="0" xfId="0"/>
    <xf numFmtId="0" fontId="0" fillId="0" borderId="0" xfId="0" applyAlignment="1">
      <alignment wrapText="1"/>
    </xf>
    <xf numFmtId="0" fontId="1" fillId="2" borderId="1" xfId="0" applyFont="1" applyFill="1" applyBorder="1" applyAlignment="1">
      <alignment horizontal="center"/>
    </xf>
    <xf numFmtId="6" fontId="0" fillId="0" borderId="0" xfId="0" applyNumberFormat="1" applyAlignment="1">
      <alignment horizontal="left" wrapText="1"/>
    </xf>
    <xf numFmtId="0" fontId="0" fillId="0" borderId="0" xfId="0" applyFill="1" applyAlignment="1">
      <alignment wrapText="1"/>
    </xf>
    <xf numFmtId="0" fontId="0" fillId="0" borderId="0" xfId="0" applyAlignment="1"/>
    <xf numFmtId="0" fontId="2" fillId="5" borderId="3" xfId="0" applyFont="1" applyFill="1" applyBorder="1" applyAlignment="1"/>
    <xf numFmtId="0" fontId="2" fillId="5" borderId="4" xfId="0" applyFont="1" applyFill="1" applyBorder="1" applyAlignment="1"/>
    <xf numFmtId="0" fontId="2" fillId="4" borderId="3" xfId="0" applyFont="1" applyFill="1" applyBorder="1" applyAlignment="1"/>
    <xf numFmtId="0" fontId="2" fillId="4" borderId="4" xfId="0" applyFont="1" applyFill="1" applyBorder="1" applyAlignment="1"/>
    <xf numFmtId="0" fontId="2" fillId="6" borderId="3" xfId="0" applyFont="1" applyFill="1" applyBorder="1" applyAlignment="1"/>
    <xf numFmtId="0" fontId="2" fillId="7" borderId="3" xfId="0" applyFont="1" applyFill="1" applyBorder="1" applyAlignment="1"/>
    <xf numFmtId="0" fontId="2" fillId="7" borderId="4" xfId="0" applyFont="1" applyFill="1" applyBorder="1" applyAlignment="1"/>
    <xf numFmtId="0" fontId="2" fillId="3" borderId="3" xfId="0" applyFont="1" applyFill="1" applyBorder="1" applyAlignment="1"/>
    <xf numFmtId="0" fontId="2" fillId="3" borderId="4" xfId="0" applyFont="1" applyFill="1" applyBorder="1" applyAlignment="1"/>
    <xf numFmtId="0" fontId="4" fillId="0" borderId="0" xfId="0" applyFont="1" applyFill="1" applyBorder="1" applyAlignment="1">
      <alignment horizontal="center" wrapText="1"/>
    </xf>
    <xf numFmtId="0" fontId="1" fillId="0" borderId="0" xfId="0" applyFont="1" applyFill="1" applyBorder="1" applyAlignment="1">
      <alignment horizontal="center" wrapText="1"/>
    </xf>
    <xf numFmtId="0" fontId="3" fillId="0" borderId="0" xfId="0" applyFont="1" applyBorder="1" applyAlignment="1">
      <alignment horizontal="center"/>
    </xf>
    <xf numFmtId="0" fontId="0" fillId="0" borderId="0" xfId="0" applyBorder="1" applyAlignment="1">
      <alignment horizontal="center"/>
    </xf>
    <xf numFmtId="0" fontId="0" fillId="0" borderId="0" xfId="0" applyBorder="1"/>
    <xf numFmtId="0" fontId="2" fillId="0" borderId="0" xfId="0" applyFont="1" applyFill="1" applyBorder="1" applyAlignment="1"/>
    <xf numFmtId="0" fontId="2" fillId="0" borderId="0" xfId="0" applyFont="1" applyFill="1" applyBorder="1" applyAlignment="1">
      <alignment horizontal="center"/>
    </xf>
    <xf numFmtId="0" fontId="0" fillId="9" borderId="1" xfId="0" applyFont="1" applyFill="1" applyBorder="1"/>
    <xf numFmtId="0" fontId="0" fillId="11" borderId="1" xfId="0" applyFill="1" applyBorder="1" applyAlignment="1">
      <alignment horizontal="left" indent="1"/>
    </xf>
    <xf numFmtId="0" fontId="3" fillId="11" borderId="1" xfId="0" applyFont="1" applyFill="1" applyBorder="1" applyAlignment="1">
      <alignment horizontal="left" wrapText="1"/>
    </xf>
    <xf numFmtId="0" fontId="3" fillId="9" borderId="1" xfId="0" applyFont="1" applyFill="1" applyBorder="1" applyAlignment="1">
      <alignment horizontal="center"/>
    </xf>
    <xf numFmtId="0" fontId="2" fillId="6" borderId="4" xfId="0" applyFont="1" applyFill="1" applyBorder="1" applyAlignment="1">
      <alignment horizontal="center"/>
    </xf>
    <xf numFmtId="0" fontId="2" fillId="11" borderId="3" xfId="0" applyFont="1" applyFill="1" applyBorder="1" applyAlignment="1"/>
    <xf numFmtId="0" fontId="2" fillId="11" borderId="4" xfId="0" applyFont="1" applyFill="1" applyBorder="1" applyAlignment="1"/>
    <xf numFmtId="0" fontId="2" fillId="10" borderId="4" xfId="0" applyFont="1"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xf numFmtId="6" fontId="2" fillId="10" borderId="1" xfId="0" applyNumberFormat="1" applyFont="1" applyFill="1" applyBorder="1" applyAlignment="1">
      <alignment horizontal="center" wrapText="1"/>
    </xf>
    <xf numFmtId="0" fontId="5" fillId="2" borderId="2" xfId="0" applyFont="1" applyFill="1" applyBorder="1" applyAlignment="1">
      <alignment vertical="center"/>
    </xf>
    <xf numFmtId="0" fontId="5" fillId="2" borderId="0" xfId="0" applyFont="1" applyFill="1" applyBorder="1" applyAlignment="1">
      <alignment vertical="center"/>
    </xf>
    <xf numFmtId="0" fontId="5" fillId="0" borderId="0" xfId="0" applyFont="1" applyFill="1" applyBorder="1" applyAlignment="1">
      <alignment vertical="center"/>
    </xf>
    <xf numFmtId="0" fontId="3" fillId="10" borderId="1" xfId="0" applyFont="1" applyFill="1" applyBorder="1" applyAlignment="1">
      <alignment horizontal="center"/>
    </xf>
    <xf numFmtId="0" fontId="1" fillId="2" borderId="1" xfId="0" applyFont="1" applyFill="1" applyBorder="1" applyAlignment="1">
      <alignment horizontal="center"/>
    </xf>
    <xf numFmtId="0" fontId="0" fillId="0" borderId="1" xfId="0" applyBorder="1" applyAlignment="1">
      <alignment horizontal="center"/>
    </xf>
    <xf numFmtId="0" fontId="2" fillId="4" borderId="1" xfId="0" applyFont="1" applyFill="1" applyBorder="1" applyAlignment="1">
      <alignment horizontal="center"/>
    </xf>
    <xf numFmtId="0" fontId="0" fillId="9" borderId="1" xfId="0" applyFont="1" applyFill="1" applyBorder="1" applyAlignment="1">
      <alignment horizontal="center"/>
    </xf>
    <xf numFmtId="0" fontId="2" fillId="11" borderId="8" xfId="0" applyFont="1" applyFill="1" applyBorder="1" applyAlignment="1"/>
    <xf numFmtId="0" fontId="2" fillId="11" borderId="4" xfId="0" applyFont="1" applyFill="1" applyBorder="1" applyAlignment="1">
      <alignment horizontal="center"/>
    </xf>
    <xf numFmtId="0" fontId="2" fillId="5" borderId="1" xfId="0" applyFont="1" applyFill="1" applyBorder="1" applyAlignment="1">
      <alignment horizontal="center"/>
    </xf>
    <xf numFmtId="0" fontId="2" fillId="6" borderId="4" xfId="0" applyFont="1" applyFill="1" applyBorder="1" applyAlignment="1"/>
    <xf numFmtId="0" fontId="2" fillId="6" borderId="1" xfId="0" applyFont="1" applyFill="1" applyBorder="1" applyAlignment="1">
      <alignment horizontal="center"/>
    </xf>
    <xf numFmtId="0" fontId="2" fillId="7" borderId="1" xfId="0" applyFont="1" applyFill="1" applyBorder="1" applyAlignment="1">
      <alignment horizontal="center"/>
    </xf>
    <xf numFmtId="0" fontId="2" fillId="3" borderId="1" xfId="0" applyFont="1" applyFill="1" applyBorder="1" applyAlignment="1">
      <alignment horizontal="center"/>
    </xf>
    <xf numFmtId="0" fontId="0" fillId="2" borderId="0" xfId="0" applyFill="1"/>
    <xf numFmtId="0" fontId="1" fillId="2" borderId="9" xfId="0" applyFont="1" applyFill="1" applyBorder="1" applyAlignment="1">
      <alignment horizontal="center"/>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CC00"/>
      <color rgb="FF9966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1167910</xdr:colOff>
      <xdr:row>0</xdr:row>
      <xdr:rowOff>345400</xdr:rowOff>
    </xdr:from>
    <xdr:ext cx="2091342"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939312" y="345400"/>
          <a:ext cx="2091342" cy="937629"/>
        </a:xfrm>
        <a:prstGeom prst="rect">
          <a:avLst/>
        </a:prstGeom>
        <a:noFill/>
      </xdr:spPr>
      <xdr:txBody>
        <a:bodyPr wrap="none" lIns="91440" tIns="45720" rIns="91440" bIns="45720">
          <a:spAutoFit/>
        </a:bodyPr>
        <a:lstStyle/>
        <a:p>
          <a:pPr algn="ctr"/>
          <a:r>
            <a:rPr lang="en-US" sz="5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DRAFT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
  <sheetViews>
    <sheetView tabSelected="1" zoomScale="107" zoomScaleNormal="107" workbookViewId="0">
      <selection activeCell="M7" sqref="M7"/>
    </sheetView>
  </sheetViews>
  <sheetFormatPr defaultRowHeight="15" x14ac:dyDescent="0.25"/>
  <cols>
    <col min="1" max="1" width="19" customWidth="1"/>
    <col min="2" max="2" width="52.5703125" customWidth="1"/>
    <col min="3" max="3" width="22.28515625" style="26" customWidth="1"/>
    <col min="4" max="4" width="11.5703125" style="26" customWidth="1"/>
    <col min="5" max="5" width="12.7109375" style="26" customWidth="1"/>
    <col min="6" max="6" width="11" style="26" customWidth="1"/>
    <col min="7" max="7" width="49.140625" style="5" customWidth="1"/>
    <col min="8" max="10" width="15.42578125" style="5" customWidth="1"/>
    <col min="12" max="12" width="8" customWidth="1"/>
    <col min="13" max="13" width="9.85546875" customWidth="1"/>
    <col min="14" max="14" width="41.7109375" customWidth="1"/>
  </cols>
  <sheetData>
    <row r="1" spans="1:14" ht="28.9" customHeight="1" x14ac:dyDescent="0.25">
      <c r="A1" s="59" t="s">
        <v>105</v>
      </c>
      <c r="B1" s="60"/>
      <c r="C1" s="60"/>
      <c r="D1" s="60"/>
      <c r="E1" s="60"/>
      <c r="F1" s="60"/>
      <c r="G1" s="60"/>
      <c r="H1" s="61"/>
      <c r="I1" s="61"/>
      <c r="J1" s="61"/>
      <c r="K1" s="61"/>
      <c r="L1" s="61"/>
      <c r="M1" s="61"/>
    </row>
    <row r="2" spans="1:14" x14ac:dyDescent="0.25">
      <c r="A2" s="1" t="s">
        <v>87</v>
      </c>
      <c r="B2" s="56"/>
    </row>
    <row r="3" spans="1:14" x14ac:dyDescent="0.25">
      <c r="A3" s="1" t="s">
        <v>88</v>
      </c>
      <c r="B3" s="56"/>
      <c r="C3" s="31"/>
      <c r="D3" s="31"/>
      <c r="E3" s="31"/>
      <c r="F3" s="31"/>
      <c r="G3" s="31"/>
      <c r="H3" s="31"/>
      <c r="I3" s="31"/>
    </row>
    <row r="4" spans="1:14" x14ac:dyDescent="0.25">
      <c r="A4" s="22" t="s">
        <v>38</v>
      </c>
      <c r="B4" s="58"/>
      <c r="C4" s="29"/>
      <c r="D4" s="29"/>
      <c r="E4" s="29"/>
      <c r="F4" s="29"/>
      <c r="G4" s="2"/>
      <c r="H4" s="23"/>
      <c r="I4" s="2"/>
      <c r="J4" s="30"/>
      <c r="K4" s="2"/>
      <c r="L4" s="2"/>
      <c r="M4" s="2"/>
    </row>
    <row r="5" spans="1:14" s="26" customFormat="1" x14ac:dyDescent="0.25">
      <c r="A5" s="22" t="s">
        <v>102</v>
      </c>
      <c r="B5" s="58"/>
      <c r="C5" s="29"/>
      <c r="D5" s="29"/>
      <c r="E5" s="29"/>
      <c r="F5" s="29"/>
      <c r="G5" s="27"/>
      <c r="H5" s="23"/>
      <c r="I5" s="27"/>
      <c r="J5" s="30"/>
      <c r="K5" s="27"/>
      <c r="L5" s="27"/>
      <c r="M5" s="27"/>
    </row>
    <row r="6" spans="1:14" x14ac:dyDescent="0.25">
      <c r="A6" s="1"/>
    </row>
    <row r="7" spans="1:14" ht="30" x14ac:dyDescent="0.25">
      <c r="A7" s="80" t="s">
        <v>55</v>
      </c>
      <c r="B7" s="80"/>
      <c r="C7" s="28" t="s">
        <v>104</v>
      </c>
      <c r="D7" s="63" t="s">
        <v>108</v>
      </c>
      <c r="E7" s="4" t="s">
        <v>106</v>
      </c>
      <c r="F7" s="4" t="s">
        <v>107</v>
      </c>
      <c r="G7" s="28" t="s">
        <v>101</v>
      </c>
      <c r="H7" s="41"/>
      <c r="I7" s="41"/>
      <c r="J7" s="41"/>
      <c r="K7" s="42"/>
      <c r="L7" s="42"/>
      <c r="M7" s="42"/>
      <c r="N7" s="42"/>
    </row>
    <row r="8" spans="1:14" ht="15" customHeight="1" x14ac:dyDescent="0.25">
      <c r="A8" s="81" t="s">
        <v>89</v>
      </c>
      <c r="B8" s="3" t="s">
        <v>85</v>
      </c>
      <c r="C8" s="56" t="s">
        <v>69</v>
      </c>
      <c r="D8" s="56">
        <f>IF(C8="None",0,IF(C8="1 Goal",1,IF(C8="2-3 Goals",2,IF(C8="4-6 Goals",3,0))))</f>
        <v>3</v>
      </c>
      <c r="E8" s="64">
        <v>5</v>
      </c>
      <c r="F8" s="64">
        <f>D8*E8</f>
        <v>15</v>
      </c>
      <c r="G8" s="62"/>
      <c r="H8" s="43"/>
      <c r="I8" s="43"/>
      <c r="J8" s="43"/>
      <c r="K8" s="44"/>
      <c r="L8" s="44"/>
      <c r="M8" s="44"/>
      <c r="N8" s="45"/>
    </row>
    <row r="9" spans="1:14" x14ac:dyDescent="0.25">
      <c r="A9" s="81"/>
      <c r="B9" s="3" t="s">
        <v>1</v>
      </c>
      <c r="C9" s="56" t="s">
        <v>3</v>
      </c>
      <c r="D9" s="56">
        <f>IF(C9="None",0,IF(C9="Low",1,IF(C9="Medium",2,IF(C9="High",3,0))))</f>
        <v>3</v>
      </c>
      <c r="E9" s="64">
        <v>3</v>
      </c>
      <c r="F9" s="64">
        <f>D9*E9</f>
        <v>9</v>
      </c>
      <c r="G9" s="62"/>
      <c r="H9" s="43"/>
      <c r="I9" s="43"/>
      <c r="J9" s="43"/>
      <c r="K9" s="44"/>
      <c r="L9" s="44"/>
      <c r="M9" s="44"/>
      <c r="N9" s="45"/>
    </row>
    <row r="10" spans="1:14" x14ac:dyDescent="0.25">
      <c r="A10" s="81"/>
      <c r="B10" s="3" t="s">
        <v>39</v>
      </c>
      <c r="C10" s="56" t="s">
        <v>40</v>
      </c>
      <c r="D10" s="56">
        <f>IF(C10="None",0,IF(C10="Some",1,IF(C10="Most",2,IF(C10="Yes or N/A",3,0))))</f>
        <v>3</v>
      </c>
      <c r="E10" s="64">
        <v>3</v>
      </c>
      <c r="F10" s="64">
        <f>D10*E10</f>
        <v>9</v>
      </c>
      <c r="G10" s="62"/>
      <c r="H10" s="43"/>
      <c r="I10" s="43"/>
      <c r="J10" s="43"/>
      <c r="K10" s="44"/>
      <c r="L10" s="44"/>
      <c r="M10" s="44"/>
      <c r="N10" s="45"/>
    </row>
    <row r="11" spans="1:14" x14ac:dyDescent="0.25">
      <c r="A11" s="81"/>
      <c r="B11" s="34"/>
      <c r="C11" s="35"/>
      <c r="D11" s="35"/>
      <c r="E11" s="35"/>
      <c r="F11" s="65">
        <f>SUM(F8:F10)</f>
        <v>33</v>
      </c>
      <c r="G11" s="35"/>
      <c r="H11" s="46"/>
      <c r="I11" s="46"/>
      <c r="J11" s="46"/>
      <c r="K11" s="46"/>
      <c r="L11" s="46"/>
      <c r="M11" s="47"/>
      <c r="N11" s="45"/>
    </row>
    <row r="12" spans="1:14" s="26" customFormat="1" x14ac:dyDescent="0.25">
      <c r="A12" s="82" t="s">
        <v>92</v>
      </c>
      <c r="B12" s="48" t="s">
        <v>93</v>
      </c>
      <c r="C12" s="55" t="s">
        <v>3</v>
      </c>
      <c r="D12" s="56">
        <f>IF(C12="None",0,IF(C12="Low",1,IF(C12="Med",2,IF(C12="High",3,0))))</f>
        <v>3</v>
      </c>
      <c r="E12" s="66">
        <v>5</v>
      </c>
      <c r="F12" s="64">
        <f>D12*E12</f>
        <v>15</v>
      </c>
      <c r="G12" s="57"/>
      <c r="H12" s="46"/>
      <c r="I12" s="46"/>
      <c r="J12" s="46"/>
      <c r="K12" s="46"/>
      <c r="L12" s="46"/>
      <c r="M12" s="47"/>
      <c r="N12" s="45"/>
    </row>
    <row r="13" spans="1:14" s="26" customFormat="1" x14ac:dyDescent="0.25">
      <c r="A13" s="83"/>
      <c r="B13" s="48" t="s">
        <v>94</v>
      </c>
      <c r="C13" s="55" t="s">
        <v>100</v>
      </c>
      <c r="D13" s="56">
        <f>IF(C13="None",0,IF(C13="""one""",1,IF(C13="""some""",2,IF(C13="""many""",3,0))))</f>
        <v>3</v>
      </c>
      <c r="E13" s="66">
        <v>5</v>
      </c>
      <c r="F13" s="64">
        <f>D13*E13</f>
        <v>15</v>
      </c>
      <c r="G13" s="57"/>
      <c r="H13" s="46"/>
      <c r="I13" s="46"/>
      <c r="J13" s="46"/>
      <c r="K13" s="46"/>
      <c r="L13" s="46"/>
      <c r="M13" s="47"/>
      <c r="N13" s="45"/>
    </row>
    <row r="14" spans="1:14" s="26" customFormat="1" x14ac:dyDescent="0.25">
      <c r="A14" s="84"/>
      <c r="B14" s="53"/>
      <c r="C14" s="54"/>
      <c r="D14" s="54"/>
      <c r="E14" s="67"/>
      <c r="F14" s="68">
        <f>SUM(F12:F13)</f>
        <v>30</v>
      </c>
      <c r="G14" s="54"/>
      <c r="H14" s="46"/>
      <c r="I14" s="46"/>
      <c r="J14" s="46"/>
      <c r="K14" s="46"/>
      <c r="L14" s="46"/>
      <c r="M14" s="47"/>
      <c r="N14" s="45"/>
    </row>
    <row r="15" spans="1:14" x14ac:dyDescent="0.25">
      <c r="A15" s="76" t="s">
        <v>90</v>
      </c>
      <c r="B15" s="3" t="s">
        <v>4</v>
      </c>
      <c r="C15" s="56" t="s">
        <v>8</v>
      </c>
      <c r="D15" s="56">
        <f>IF(C15="Single Court",0,IF(C15="Proof of Concept",1,IF(C15="Consortia",2,IF(C15="Branchwide",3,0))))</f>
        <v>3</v>
      </c>
      <c r="E15" s="64">
        <v>3</v>
      </c>
      <c r="F15" s="64">
        <f>D15*E15</f>
        <v>9</v>
      </c>
      <c r="G15" s="62"/>
      <c r="H15" s="43"/>
      <c r="I15" s="43"/>
      <c r="J15" s="43"/>
      <c r="K15" s="44"/>
      <c r="L15" s="44"/>
      <c r="M15" s="44"/>
      <c r="N15" s="45"/>
    </row>
    <row r="16" spans="1:14" x14ac:dyDescent="0.25">
      <c r="A16" s="76"/>
      <c r="B16" s="3" t="s">
        <v>9</v>
      </c>
      <c r="C16" s="56" t="s">
        <v>20</v>
      </c>
      <c r="D16" s="56">
        <f>IF(C16="No ROI",0,IF(C16="&gt; 5 Years",1,IF(C16="3-5 Years",2,IF(C16="0-2 Years",3,0))))</f>
        <v>3</v>
      </c>
      <c r="E16" s="64">
        <v>5</v>
      </c>
      <c r="F16" s="64">
        <f>D16*E16</f>
        <v>15</v>
      </c>
      <c r="G16" s="62"/>
      <c r="H16" s="43"/>
      <c r="I16" s="43"/>
      <c r="J16" s="43"/>
      <c r="K16" s="44"/>
      <c r="L16" s="44"/>
      <c r="M16" s="44"/>
      <c r="N16" s="45"/>
    </row>
    <row r="17" spans="1:14" x14ac:dyDescent="0.25">
      <c r="A17" s="76"/>
      <c r="B17" s="3" t="s">
        <v>77</v>
      </c>
      <c r="C17" s="56" t="s">
        <v>56</v>
      </c>
      <c r="D17" s="56">
        <f>IF(C17="No probability",0,IF(C17="Low probability",1,IF(C17="Medium probability",2,IF(C17="High probability",3,0))))</f>
        <v>3</v>
      </c>
      <c r="E17" s="64">
        <v>5</v>
      </c>
      <c r="F17" s="64">
        <f>D17*E17</f>
        <v>15</v>
      </c>
      <c r="G17" s="62"/>
      <c r="H17" s="43"/>
      <c r="I17" s="43"/>
      <c r="J17" s="43"/>
      <c r="K17" s="44"/>
      <c r="L17" s="44"/>
      <c r="M17" s="44"/>
      <c r="N17" s="45"/>
    </row>
    <row r="18" spans="1:14" x14ac:dyDescent="0.25">
      <c r="A18" s="76"/>
      <c r="B18" s="32"/>
      <c r="C18" s="33"/>
      <c r="D18" s="33"/>
      <c r="E18" s="33"/>
      <c r="F18" s="69">
        <f>SUM(F15:F17)</f>
        <v>39</v>
      </c>
      <c r="G18" s="33"/>
      <c r="H18" s="46"/>
      <c r="I18" s="46"/>
      <c r="J18" s="46"/>
      <c r="K18" s="46"/>
      <c r="L18" s="46"/>
      <c r="M18" s="47"/>
      <c r="N18" s="45"/>
    </row>
    <row r="19" spans="1:14" ht="15" customHeight="1" x14ac:dyDescent="0.25">
      <c r="A19" s="77" t="s">
        <v>91</v>
      </c>
      <c r="B19" s="3" t="s">
        <v>33</v>
      </c>
      <c r="C19" s="56" t="s">
        <v>35</v>
      </c>
      <c r="D19" s="56">
        <f>IF(C19="Not urgent",0,IF(C19="Opportunistic",1,IF(C19="Planning",2,IF(C19="Urgent",3,0))))</f>
        <v>3</v>
      </c>
      <c r="E19" s="64">
        <v>5</v>
      </c>
      <c r="F19" s="64">
        <f>D19*E19</f>
        <v>15</v>
      </c>
      <c r="G19" s="62"/>
      <c r="H19" s="43"/>
      <c r="I19" s="43"/>
      <c r="J19" s="43"/>
      <c r="K19" s="44"/>
      <c r="L19" s="44"/>
      <c r="M19" s="44"/>
      <c r="N19" s="45"/>
    </row>
    <row r="20" spans="1:14" x14ac:dyDescent="0.25">
      <c r="A20" s="77"/>
      <c r="B20" s="3" t="s">
        <v>83</v>
      </c>
      <c r="C20" s="56" t="s">
        <v>35</v>
      </c>
      <c r="D20" s="56">
        <f>IF(C20="Not urgent",0,IF(C20="Opportunistic",1,IF(C20="Planning",2,IF(C20="Urgent",3,0))))</f>
        <v>3</v>
      </c>
      <c r="E20" s="64">
        <v>5</v>
      </c>
      <c r="F20" s="64">
        <f>D20*E20</f>
        <v>15</v>
      </c>
      <c r="G20" s="62"/>
      <c r="H20" s="43"/>
      <c r="I20" s="43"/>
      <c r="J20" s="43"/>
      <c r="K20" s="44"/>
      <c r="L20" s="44"/>
      <c r="M20" s="44"/>
      <c r="N20" s="45"/>
    </row>
    <row r="21" spans="1:14" x14ac:dyDescent="0.25">
      <c r="A21" s="77"/>
      <c r="B21" s="3" t="s">
        <v>103</v>
      </c>
      <c r="C21" s="56" t="s">
        <v>44</v>
      </c>
      <c r="D21" s="56">
        <f>IF(C21="Significant Concerns",0,IF(C21="Concerns",1,IF(C21="Minor concerns",2,IF(C21="Ready",3,0))))</f>
        <v>3</v>
      </c>
      <c r="E21" s="64">
        <v>5</v>
      </c>
      <c r="F21" s="64">
        <f>D21*E21</f>
        <v>15</v>
      </c>
      <c r="G21" s="62"/>
      <c r="H21" s="43"/>
      <c r="I21" s="43"/>
      <c r="J21" s="43"/>
      <c r="K21" s="44"/>
      <c r="L21" s="44"/>
      <c r="M21" s="44"/>
      <c r="N21" s="45"/>
    </row>
    <row r="22" spans="1:14" x14ac:dyDescent="0.25">
      <c r="A22" s="77"/>
      <c r="B22" s="36"/>
      <c r="C22" s="52"/>
      <c r="D22" s="52"/>
      <c r="E22" s="70"/>
      <c r="F22" s="71">
        <f>SUM(F19:F21)</f>
        <v>45</v>
      </c>
      <c r="G22" s="52"/>
      <c r="H22" s="46"/>
      <c r="I22" s="46"/>
      <c r="J22" s="46"/>
      <c r="K22" s="46"/>
      <c r="L22" s="46"/>
      <c r="M22" s="47"/>
      <c r="N22" s="45"/>
    </row>
    <row r="23" spans="1:14" x14ac:dyDescent="0.25">
      <c r="A23" s="78" t="s">
        <v>13</v>
      </c>
      <c r="B23" s="3" t="s">
        <v>15</v>
      </c>
      <c r="C23" s="56" t="s">
        <v>17</v>
      </c>
      <c r="D23" s="56">
        <f>IF(C23="None",0,IF(C23="Exploring (Individual)",1,IF(C23="Exploring (Consortia)",2,IF(C23="Aligned",3,0))))</f>
        <v>3</v>
      </c>
      <c r="E23" s="64">
        <v>4</v>
      </c>
      <c r="F23" s="64">
        <f>D23*E23</f>
        <v>12</v>
      </c>
      <c r="G23" s="62"/>
      <c r="H23" s="43"/>
      <c r="I23" s="43"/>
      <c r="J23" s="43"/>
      <c r="K23" s="44"/>
      <c r="L23" s="44"/>
      <c r="M23" s="44"/>
      <c r="N23" s="45"/>
    </row>
    <row r="24" spans="1:14" x14ac:dyDescent="0.25">
      <c r="A24" s="78"/>
      <c r="B24" s="3" t="s">
        <v>14</v>
      </c>
      <c r="C24" s="56" t="s">
        <v>17</v>
      </c>
      <c r="D24" s="56">
        <f>IF(C24="None",0,IF(C24="Local / limited scale",1,IF(C24="Consortia",2,IF(C24="Aligned",3,0))))</f>
        <v>3</v>
      </c>
      <c r="E24" s="64">
        <v>2</v>
      </c>
      <c r="F24" s="64">
        <f>D24*E24</f>
        <v>6</v>
      </c>
      <c r="G24" s="62"/>
      <c r="H24" s="43"/>
      <c r="I24" s="43"/>
      <c r="J24" s="43"/>
      <c r="K24" s="44"/>
      <c r="L24" s="44"/>
      <c r="M24" s="44"/>
      <c r="N24" s="45"/>
    </row>
    <row r="25" spans="1:14" x14ac:dyDescent="0.25">
      <c r="A25" s="78"/>
      <c r="B25" s="3" t="s">
        <v>80</v>
      </c>
      <c r="C25" s="56" t="s">
        <v>17</v>
      </c>
      <c r="D25" s="56">
        <f>IF(C25="None",0,IF(C25="Partial",1,IF(C25="Mostly",2,IF(C25="Aligned",3,0))))</f>
        <v>3</v>
      </c>
      <c r="E25" s="64">
        <v>3</v>
      </c>
      <c r="F25" s="64">
        <f>D25*E25</f>
        <v>9</v>
      </c>
      <c r="G25" s="62"/>
      <c r="H25" s="43"/>
      <c r="I25" s="43"/>
      <c r="J25" s="43"/>
      <c r="K25" s="44"/>
      <c r="L25" s="44"/>
      <c r="M25" s="44"/>
      <c r="N25" s="45"/>
    </row>
    <row r="26" spans="1:14" x14ac:dyDescent="0.25">
      <c r="A26" s="78"/>
      <c r="B26" s="37"/>
      <c r="C26" s="38"/>
      <c r="D26" s="38"/>
      <c r="E26" s="38"/>
      <c r="F26" s="72">
        <f>SUM(F23:F25)</f>
        <v>27</v>
      </c>
      <c r="G26" s="38"/>
      <c r="H26" s="46"/>
      <c r="I26" s="46"/>
      <c r="J26" s="46"/>
      <c r="K26" s="46"/>
      <c r="L26" s="46"/>
      <c r="M26" s="47"/>
      <c r="N26" s="45"/>
    </row>
    <row r="27" spans="1:14" x14ac:dyDescent="0.25">
      <c r="A27" s="79" t="s">
        <v>0</v>
      </c>
      <c r="B27" s="3" t="s">
        <v>18</v>
      </c>
      <c r="C27" s="56" t="s">
        <v>25</v>
      </c>
      <c r="D27" s="56">
        <f>IF(C27="No. Separate project",0,IF(C27="No. Upgrades included",1,IF(C27="Utilize shared resources",2,IF(C27="Covered",3,0))))</f>
        <v>3</v>
      </c>
      <c r="E27" s="64">
        <v>3</v>
      </c>
      <c r="F27" s="64">
        <f>D27*E27</f>
        <v>9</v>
      </c>
      <c r="G27" s="62"/>
      <c r="H27" s="43"/>
      <c r="I27" s="43"/>
      <c r="J27" s="43"/>
      <c r="K27" s="44"/>
      <c r="L27" s="44"/>
      <c r="M27" s="44"/>
      <c r="N27" s="45"/>
    </row>
    <row r="28" spans="1:14" x14ac:dyDescent="0.25">
      <c r="A28" s="79"/>
      <c r="B28" s="3" t="s">
        <v>86</v>
      </c>
      <c r="C28" s="56" t="s">
        <v>25</v>
      </c>
      <c r="D28" s="56">
        <f>IF(C28="None",0,IF(C28="Vendor supported",1,IF(C28="Shared support",2,IF(C28="Covered",3,0))))</f>
        <v>3</v>
      </c>
      <c r="E28" s="64">
        <v>3</v>
      </c>
      <c r="F28" s="64">
        <f>D28*E28</f>
        <v>9</v>
      </c>
      <c r="G28" s="62"/>
      <c r="H28" s="43"/>
      <c r="I28" s="43"/>
      <c r="J28" s="43"/>
      <c r="K28" s="44"/>
      <c r="L28" s="44"/>
      <c r="M28" s="44"/>
      <c r="N28" s="45"/>
    </row>
    <row r="29" spans="1:14" x14ac:dyDescent="0.25">
      <c r="A29" s="79"/>
      <c r="B29" s="3" t="s">
        <v>71</v>
      </c>
      <c r="C29" s="56" t="s">
        <v>74</v>
      </c>
      <c r="D29" s="56">
        <f>IF(C29="EOL / Immature",0,IF(C29="New / Immature",1,IF(C29="New / Mature",2,IF(C29="Established / Mature",3,0))))</f>
        <v>3</v>
      </c>
      <c r="E29" s="64">
        <v>3</v>
      </c>
      <c r="F29" s="64">
        <f>D29*E29</f>
        <v>9</v>
      </c>
      <c r="G29" s="62"/>
      <c r="H29" s="43"/>
      <c r="I29" s="43"/>
      <c r="J29" s="43"/>
      <c r="K29" s="44"/>
      <c r="L29" s="44"/>
      <c r="M29" s="44"/>
      <c r="N29" s="45"/>
    </row>
    <row r="30" spans="1:14" x14ac:dyDescent="0.25">
      <c r="A30" s="79"/>
      <c r="B30" s="39"/>
      <c r="C30" s="40"/>
      <c r="D30" s="40"/>
      <c r="E30" s="40"/>
      <c r="F30" s="73">
        <f>SUM(F27:F29)</f>
        <v>27</v>
      </c>
      <c r="G30" s="40"/>
      <c r="H30" s="46"/>
      <c r="I30" s="46"/>
      <c r="J30" s="46"/>
      <c r="K30" s="46"/>
      <c r="L30" s="46"/>
      <c r="M30" s="47"/>
      <c r="N30" s="45"/>
    </row>
    <row r="31" spans="1:14" x14ac:dyDescent="0.25">
      <c r="E31" s="74"/>
      <c r="F31" s="75">
        <f>F30+F26+F22+F18+F14+F11</f>
        <v>201</v>
      </c>
    </row>
    <row r="54" spans="2:2" x14ac:dyDescent="0.25">
      <c r="B54" s="26"/>
    </row>
    <row r="74" spans="2:10" x14ac:dyDescent="0.25">
      <c r="B74" s="3" t="s">
        <v>85</v>
      </c>
      <c r="C74" s="3"/>
      <c r="D74" s="3"/>
      <c r="E74" s="3"/>
      <c r="F74" s="3"/>
      <c r="G74" s="6" t="s">
        <v>16</v>
      </c>
      <c r="H74" s="6" t="s">
        <v>67</v>
      </c>
      <c r="I74" s="6" t="s">
        <v>68</v>
      </c>
      <c r="J74" s="6" t="s">
        <v>69</v>
      </c>
    </row>
    <row r="75" spans="2:10" x14ac:dyDescent="0.25">
      <c r="B75" s="3" t="s">
        <v>1</v>
      </c>
      <c r="C75" s="3"/>
      <c r="D75" s="3"/>
      <c r="E75" s="3"/>
      <c r="F75" s="3"/>
      <c r="G75" s="6" t="s">
        <v>16</v>
      </c>
      <c r="H75" s="6" t="s">
        <v>48</v>
      </c>
      <c r="I75" s="6" t="s">
        <v>2</v>
      </c>
      <c r="J75" s="6" t="s">
        <v>3</v>
      </c>
    </row>
    <row r="76" spans="2:10" x14ac:dyDescent="0.25">
      <c r="B76" s="3" t="s">
        <v>39</v>
      </c>
      <c r="C76" s="3"/>
      <c r="D76" s="3"/>
      <c r="E76" s="3"/>
      <c r="F76" s="3"/>
      <c r="G76" s="6" t="s">
        <v>16</v>
      </c>
      <c r="H76" s="6" t="s">
        <v>41</v>
      </c>
      <c r="I76" s="6" t="s">
        <v>42</v>
      </c>
      <c r="J76" s="6" t="s">
        <v>40</v>
      </c>
    </row>
    <row r="77" spans="2:10" x14ac:dyDescent="0.25">
      <c r="B77" s="3" t="s">
        <v>4</v>
      </c>
      <c r="C77" s="3"/>
      <c r="D77" s="3"/>
      <c r="E77" s="3"/>
      <c r="F77" s="3"/>
      <c r="G77" s="6" t="s">
        <v>5</v>
      </c>
      <c r="H77" s="6" t="s">
        <v>6</v>
      </c>
      <c r="I77" s="6" t="s">
        <v>7</v>
      </c>
      <c r="J77" s="6" t="s">
        <v>8</v>
      </c>
    </row>
    <row r="78" spans="2:10" x14ac:dyDescent="0.25">
      <c r="B78" s="3" t="s">
        <v>9</v>
      </c>
      <c r="C78" s="3"/>
      <c r="D78" s="3"/>
      <c r="E78" s="3"/>
      <c r="F78" s="3"/>
      <c r="G78" s="6" t="s">
        <v>10</v>
      </c>
      <c r="H78" s="6" t="s">
        <v>11</v>
      </c>
      <c r="I78" s="6" t="s">
        <v>12</v>
      </c>
      <c r="J78" s="6" t="s">
        <v>20</v>
      </c>
    </row>
    <row r="79" spans="2:10" x14ac:dyDescent="0.25">
      <c r="B79" s="3" t="s">
        <v>77</v>
      </c>
      <c r="C79" s="3"/>
      <c r="D79" s="3"/>
      <c r="E79" s="3"/>
      <c r="F79" s="3"/>
      <c r="G79" s="6" t="s">
        <v>59</v>
      </c>
      <c r="H79" s="6" t="s">
        <v>58</v>
      </c>
      <c r="I79" s="6" t="s">
        <v>57</v>
      </c>
      <c r="J79" s="6" t="s">
        <v>56</v>
      </c>
    </row>
    <row r="80" spans="2:10" x14ac:dyDescent="0.25">
      <c r="B80" s="3" t="s">
        <v>33</v>
      </c>
      <c r="C80" s="3"/>
      <c r="D80" s="3"/>
      <c r="E80" s="3"/>
      <c r="F80" s="3"/>
      <c r="G80" s="6" t="s">
        <v>34</v>
      </c>
      <c r="H80" s="6" t="s">
        <v>36</v>
      </c>
      <c r="I80" s="6" t="s">
        <v>37</v>
      </c>
      <c r="J80" s="6" t="s">
        <v>35</v>
      </c>
    </row>
    <row r="81" spans="2:10" x14ac:dyDescent="0.25">
      <c r="B81" s="3" t="s">
        <v>83</v>
      </c>
      <c r="C81" s="3"/>
      <c r="D81" s="3"/>
      <c r="E81" s="3"/>
      <c r="F81" s="3"/>
      <c r="G81" s="6" t="s">
        <v>34</v>
      </c>
      <c r="H81" s="6" t="s">
        <v>36</v>
      </c>
      <c r="I81" s="6" t="s">
        <v>37</v>
      </c>
      <c r="J81" s="6" t="s">
        <v>35</v>
      </c>
    </row>
    <row r="82" spans="2:10" x14ac:dyDescent="0.25">
      <c r="B82" s="3" t="s">
        <v>43</v>
      </c>
      <c r="C82" s="3"/>
      <c r="D82" s="3"/>
      <c r="E82" s="3"/>
      <c r="F82" s="3"/>
      <c r="G82" s="6" t="s">
        <v>47</v>
      </c>
      <c r="H82" s="6" t="s">
        <v>46</v>
      </c>
      <c r="I82" s="6" t="s">
        <v>45</v>
      </c>
      <c r="J82" s="6" t="s">
        <v>44</v>
      </c>
    </row>
    <row r="83" spans="2:10" x14ac:dyDescent="0.25">
      <c r="B83" s="3" t="s">
        <v>15</v>
      </c>
      <c r="C83" s="3"/>
      <c r="D83" s="3"/>
      <c r="E83" s="3"/>
      <c r="F83" s="3"/>
      <c r="G83" s="6" t="s">
        <v>16</v>
      </c>
      <c r="H83" s="6" t="s">
        <v>24</v>
      </c>
      <c r="I83" s="6" t="s">
        <v>23</v>
      </c>
      <c r="J83" s="6" t="s">
        <v>17</v>
      </c>
    </row>
    <row r="84" spans="2:10" x14ac:dyDescent="0.25">
      <c r="B84" s="3" t="s">
        <v>14</v>
      </c>
      <c r="C84" s="3"/>
      <c r="D84" s="3"/>
      <c r="E84" s="3"/>
      <c r="F84" s="3"/>
      <c r="G84" s="6" t="s">
        <v>16</v>
      </c>
      <c r="H84" s="6" t="s">
        <v>32</v>
      </c>
      <c r="I84" s="6" t="s">
        <v>7</v>
      </c>
      <c r="J84" s="6" t="s">
        <v>17</v>
      </c>
    </row>
    <row r="85" spans="2:10" x14ac:dyDescent="0.25">
      <c r="B85" s="3" t="s">
        <v>80</v>
      </c>
      <c r="C85" s="3"/>
      <c r="D85" s="3"/>
      <c r="E85" s="3"/>
      <c r="F85" s="3"/>
      <c r="G85" s="6" t="s">
        <v>16</v>
      </c>
      <c r="H85" s="6" t="s">
        <v>81</v>
      </c>
      <c r="I85" s="6" t="s">
        <v>82</v>
      </c>
      <c r="J85" s="6" t="s">
        <v>17</v>
      </c>
    </row>
    <row r="86" spans="2:10" x14ac:dyDescent="0.25">
      <c r="B86" s="3" t="s">
        <v>18</v>
      </c>
      <c r="C86" s="3"/>
      <c r="D86" s="3"/>
      <c r="E86" s="3"/>
      <c r="F86" s="3"/>
      <c r="G86" s="6" t="s">
        <v>29</v>
      </c>
      <c r="H86" s="6" t="s">
        <v>30</v>
      </c>
      <c r="I86" s="6" t="s">
        <v>31</v>
      </c>
      <c r="J86" s="6" t="s">
        <v>25</v>
      </c>
    </row>
    <row r="87" spans="2:10" x14ac:dyDescent="0.25">
      <c r="B87" s="3" t="s">
        <v>86</v>
      </c>
      <c r="C87" s="3"/>
      <c r="D87" s="3"/>
      <c r="E87" s="3"/>
      <c r="F87" s="3"/>
      <c r="G87" s="6" t="s">
        <v>26</v>
      </c>
      <c r="H87" s="6" t="s">
        <v>27</v>
      </c>
      <c r="I87" s="6" t="s">
        <v>28</v>
      </c>
      <c r="J87" s="6" t="s">
        <v>25</v>
      </c>
    </row>
    <row r="88" spans="2:10" x14ac:dyDescent="0.25">
      <c r="B88" s="3" t="s">
        <v>71</v>
      </c>
      <c r="C88" s="3"/>
      <c r="D88" s="3"/>
      <c r="E88" s="3"/>
      <c r="F88" s="3"/>
      <c r="G88" s="6" t="s">
        <v>73</v>
      </c>
      <c r="H88" s="6" t="s">
        <v>75</v>
      </c>
      <c r="I88" s="6" t="s">
        <v>76</v>
      </c>
      <c r="J88" s="6" t="s">
        <v>74</v>
      </c>
    </row>
    <row r="89" spans="2:10" x14ac:dyDescent="0.25">
      <c r="B89" s="48" t="s">
        <v>93</v>
      </c>
      <c r="C89" s="3"/>
      <c r="D89" s="3"/>
      <c r="E89" s="3"/>
      <c r="F89" s="3"/>
      <c r="G89" s="51" t="s">
        <v>16</v>
      </c>
      <c r="H89" s="51" t="s">
        <v>48</v>
      </c>
      <c r="I89" s="51" t="s">
        <v>97</v>
      </c>
      <c r="J89" s="51" t="s">
        <v>3</v>
      </c>
    </row>
    <row r="90" spans="2:10" x14ac:dyDescent="0.25">
      <c r="B90" s="48" t="s">
        <v>94</v>
      </c>
      <c r="C90" s="3"/>
      <c r="D90" s="3"/>
      <c r="E90" s="3"/>
      <c r="F90" s="3"/>
      <c r="G90" s="51" t="s">
        <v>16</v>
      </c>
      <c r="H90" s="51" t="s">
        <v>98</v>
      </c>
      <c r="I90" s="51" t="s">
        <v>99</v>
      </c>
      <c r="J90" s="51" t="s">
        <v>100</v>
      </c>
    </row>
  </sheetData>
  <mergeCells count="7">
    <mergeCell ref="A15:A18"/>
    <mergeCell ref="A19:A22"/>
    <mergeCell ref="A23:A26"/>
    <mergeCell ref="A27:A30"/>
    <mergeCell ref="A7:B7"/>
    <mergeCell ref="A8:A11"/>
    <mergeCell ref="A12:A14"/>
  </mergeCells>
  <dataValidations count="17">
    <dataValidation type="list" allowBlank="1" showInputMessage="1" showErrorMessage="1" sqref="C15">
      <formula1>$G$77:$J$77</formula1>
    </dataValidation>
    <dataValidation type="list" allowBlank="1" showInputMessage="1" showErrorMessage="1" sqref="C16">
      <formula1>$G$78:$J$78</formula1>
    </dataValidation>
    <dataValidation type="list" allowBlank="1" showInputMessage="1" showErrorMessage="1" sqref="C17">
      <formula1>$G$79:$J$79</formula1>
    </dataValidation>
    <dataValidation type="list" allowBlank="1" showInputMessage="1" showErrorMessage="1" sqref="C19">
      <formula1>$G$80:$J$80</formula1>
    </dataValidation>
    <dataValidation type="list" allowBlank="1" showInputMessage="1" showErrorMessage="1" sqref="C20">
      <formula1>$G$81:$J$81</formula1>
    </dataValidation>
    <dataValidation type="list" allowBlank="1" showInputMessage="1" showErrorMessage="1" sqref="C21">
      <formula1>$G$82:$J$82</formula1>
    </dataValidation>
    <dataValidation type="list" allowBlank="1" showInputMessage="1" showErrorMessage="1" sqref="C23">
      <formula1>$G$83:$J$83</formula1>
    </dataValidation>
    <dataValidation type="list" allowBlank="1" showInputMessage="1" showErrorMessage="1" sqref="C24">
      <formula1>$G$84:$J$84</formula1>
    </dataValidation>
    <dataValidation type="list" allowBlank="1" showInputMessage="1" showErrorMessage="1" sqref="C25">
      <formula1>$G$85:$J$85</formula1>
    </dataValidation>
    <dataValidation type="list" allowBlank="1" showInputMessage="1" showErrorMessage="1" sqref="C27">
      <formula1>$G$86:$J$86</formula1>
    </dataValidation>
    <dataValidation type="list" allowBlank="1" showInputMessage="1" showErrorMessage="1" sqref="C28">
      <formula1>$G$87:$J$87</formula1>
    </dataValidation>
    <dataValidation type="list" allowBlank="1" showInputMessage="1" showErrorMessage="1" sqref="C29">
      <formula1>$G$88:$J$88</formula1>
    </dataValidation>
    <dataValidation type="list" allowBlank="1" showInputMessage="1" showErrorMessage="1" promptTitle="Branch Strategic Goals" prompt="1.Access,Fairness&amp; Diversity_x000a_2.Independence&amp;Accountability_x000a_3.Modernization of Management &amp; Administration_x000a_4.Quality of Justice and Service to the Public_x000a_5.Education for branch-wide Professional Excellence_x000a_6.Branchwide Infrastructure for Service Excellence" sqref="C8">
      <formula1>$G$74:$J$74</formula1>
    </dataValidation>
    <dataValidation type="list" allowBlank="1" showInputMessage="1" showErrorMessage="1" sqref="C9">
      <formula1>$G$75:$J$75</formula1>
    </dataValidation>
    <dataValidation type="list" allowBlank="1" showInputMessage="1" showErrorMessage="1" sqref="C10">
      <formula1>$G$76:$J$76</formula1>
    </dataValidation>
    <dataValidation type="list" allowBlank="1" showInputMessage="1" showErrorMessage="1" sqref="C12">
      <formula1>$G$89:$J$89</formula1>
    </dataValidation>
    <dataValidation type="list" allowBlank="1" showInputMessage="1" showErrorMessage="1" sqref="C13">
      <formula1>$G$90:$J$90</formula1>
    </dataValidation>
  </dataValidations>
  <pageMargins left="0.7" right="0.7" top="0.75" bottom="0.75" header="0.3" footer="0.3"/>
  <pageSetup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110" zoomScaleNormal="110" workbookViewId="0">
      <selection activeCell="A3" sqref="A3"/>
    </sheetView>
  </sheetViews>
  <sheetFormatPr defaultRowHeight="15" x14ac:dyDescent="0.25"/>
  <cols>
    <col min="1" max="1" width="36.7109375" customWidth="1"/>
    <col min="2" max="2" width="78.5703125" style="7" customWidth="1"/>
  </cols>
  <sheetData>
    <row r="1" spans="1:2" x14ac:dyDescent="0.25">
      <c r="A1" s="21" t="s">
        <v>21</v>
      </c>
      <c r="B1" s="4" t="s">
        <v>22</v>
      </c>
    </row>
    <row r="2" spans="1:2" s="25" customFormat="1" x14ac:dyDescent="0.25">
      <c r="A2" s="13" t="s">
        <v>89</v>
      </c>
      <c r="B2" s="14"/>
    </row>
    <row r="3" spans="1:2" s="25" customFormat="1" ht="72.75" x14ac:dyDescent="0.25">
      <c r="A3" s="24" t="s">
        <v>65</v>
      </c>
      <c r="B3" s="8" t="s">
        <v>66</v>
      </c>
    </row>
    <row r="4" spans="1:2" s="25" customFormat="1" ht="60.75" x14ac:dyDescent="0.25">
      <c r="A4" s="24" t="s">
        <v>1</v>
      </c>
      <c r="B4" s="8" t="s">
        <v>49</v>
      </c>
    </row>
    <row r="5" spans="1:2" s="25" customFormat="1" ht="48.75" x14ac:dyDescent="0.25">
      <c r="A5" s="9" t="s">
        <v>39</v>
      </c>
      <c r="B5" s="8" t="s">
        <v>70</v>
      </c>
    </row>
    <row r="6" spans="1:2" s="26" customFormat="1" x14ac:dyDescent="0.25">
      <c r="A6" s="49" t="s">
        <v>92</v>
      </c>
      <c r="B6" s="50"/>
    </row>
    <row r="7" spans="1:2" s="26" customFormat="1" ht="84.75" x14ac:dyDescent="0.25">
      <c r="A7" s="48" t="s">
        <v>93</v>
      </c>
      <c r="B7" s="8" t="s">
        <v>95</v>
      </c>
    </row>
    <row r="8" spans="1:2" s="26" customFormat="1" ht="72.75" x14ac:dyDescent="0.25">
      <c r="A8" s="48" t="s">
        <v>94</v>
      </c>
      <c r="B8" s="8" t="s">
        <v>96</v>
      </c>
    </row>
    <row r="9" spans="1:2" x14ac:dyDescent="0.25">
      <c r="A9" s="15" t="s">
        <v>90</v>
      </c>
      <c r="B9" s="16"/>
    </row>
    <row r="10" spans="1:2" ht="36.75" x14ac:dyDescent="0.25">
      <c r="A10" s="10" t="s">
        <v>4</v>
      </c>
      <c r="B10" s="8" t="s">
        <v>62</v>
      </c>
    </row>
    <row r="11" spans="1:2" ht="36" customHeight="1" x14ac:dyDescent="0.25">
      <c r="A11" s="10" t="s">
        <v>9</v>
      </c>
      <c r="B11" s="8" t="s">
        <v>63</v>
      </c>
    </row>
    <row r="12" spans="1:2" ht="72.75" x14ac:dyDescent="0.25">
      <c r="A12" s="10" t="s">
        <v>77</v>
      </c>
      <c r="B12" s="8" t="s">
        <v>60</v>
      </c>
    </row>
    <row r="13" spans="1:2" x14ac:dyDescent="0.25">
      <c r="A13" s="19" t="s">
        <v>91</v>
      </c>
      <c r="B13" s="20"/>
    </row>
    <row r="14" spans="1:2" ht="60.75" x14ac:dyDescent="0.25">
      <c r="A14" s="10" t="s">
        <v>33</v>
      </c>
      <c r="B14" s="8" t="s">
        <v>61</v>
      </c>
    </row>
    <row r="15" spans="1:2" ht="48.75" x14ac:dyDescent="0.25">
      <c r="A15" s="24" t="s">
        <v>64</v>
      </c>
      <c r="B15" s="8" t="s">
        <v>84</v>
      </c>
    </row>
    <row r="16" spans="1:2" ht="60.75" x14ac:dyDescent="0.25">
      <c r="A16" s="10" t="s">
        <v>43</v>
      </c>
      <c r="B16" s="8" t="s">
        <v>50</v>
      </c>
    </row>
    <row r="17" spans="1:2" x14ac:dyDescent="0.25">
      <c r="A17" s="17" t="s">
        <v>13</v>
      </c>
      <c r="B17" s="18"/>
    </row>
    <row r="18" spans="1:2" ht="48.75" x14ac:dyDescent="0.25">
      <c r="A18" s="24" t="s">
        <v>15</v>
      </c>
      <c r="B18" s="8" t="s">
        <v>51</v>
      </c>
    </row>
    <row r="19" spans="1:2" ht="36.75" x14ac:dyDescent="0.25">
      <c r="A19" s="24" t="s">
        <v>14</v>
      </c>
      <c r="B19" s="8" t="s">
        <v>52</v>
      </c>
    </row>
    <row r="20" spans="1:2" ht="48.75" x14ac:dyDescent="0.25">
      <c r="A20" s="24" t="s">
        <v>78</v>
      </c>
      <c r="B20" s="8" t="s">
        <v>79</v>
      </c>
    </row>
    <row r="21" spans="1:2" x14ac:dyDescent="0.25">
      <c r="A21" s="11" t="s">
        <v>0</v>
      </c>
      <c r="B21" s="12"/>
    </row>
    <row r="22" spans="1:2" ht="36.75" x14ac:dyDescent="0.25">
      <c r="A22" s="24" t="s">
        <v>18</v>
      </c>
      <c r="B22" s="8" t="s">
        <v>53</v>
      </c>
    </row>
    <row r="23" spans="1:2" ht="36.75" x14ac:dyDescent="0.25">
      <c r="A23" s="24" t="s">
        <v>19</v>
      </c>
      <c r="B23" s="8" t="s">
        <v>54</v>
      </c>
    </row>
    <row r="24" spans="1:2" ht="60.75" x14ac:dyDescent="0.25">
      <c r="A24" s="10" t="s">
        <v>71</v>
      </c>
      <c r="B24" s="8" t="s">
        <v>72</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Scorecard</vt:lpstr>
      <vt:lpstr>Alignment Measurement Guide</vt:lpstr>
      <vt:lpstr>'Project Scorecard'!Print_Area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Snorri Ogata</dc:creator>
  <cp:lastModifiedBy>Abesa, Rica</cp:lastModifiedBy>
  <cp:lastPrinted>2013-10-21T19:10:53Z</cp:lastPrinted>
  <dcterms:created xsi:type="dcterms:W3CDTF">2013-09-06T15:15:57Z</dcterms:created>
  <dcterms:modified xsi:type="dcterms:W3CDTF">2018-05-04T23:01:29Z</dcterms:modified>
</cp:coreProperties>
</file>