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mc:AlternateContent xmlns:mc="http://schemas.openxmlformats.org/markup-compatibility/2006">
    <mc:Choice Requires="x15">
      <x15ac:absPath xmlns:x15ac="http://schemas.microsoft.com/office/spreadsheetml/2010/11/ac" url="https://caljc-my.sharepoint.com/personal/laura_loo-pulido_jud_ca_gov/Documents/From_I_Drive/Laura Loo/Laura Grants/Grant Accounting Forms/FY26-27/"/>
    </mc:Choice>
  </mc:AlternateContent>
  <xr:revisionPtr revIDLastSave="303" documentId="13_ncr:1_{6DDF464C-392D-4D8C-8F31-DBD24605ED3F}" xr6:coauthVersionLast="47" xr6:coauthVersionMax="47" xr10:uidLastSave="{78B427A8-CDCB-4A69-A632-C6D787FEABCF}"/>
  <bookViews>
    <workbookView xWindow="-110" yWindow="-110" windowWidth="19420" windowHeight="10300" xr2:uid="{00000000-000D-0000-FFFF-FFFF00000000}"/>
  </bookViews>
  <sheets>
    <sheet name="Budget" sheetId="2" r:id="rId1"/>
    <sheet name="Budget Instructions" sheetId="5" r:id="rId2"/>
    <sheet name="README" sheetId="6" state="hidden" r:id="rId3"/>
  </sheets>
  <externalReferences>
    <externalReference r:id="rId4"/>
  </externalReferences>
  <definedNames>
    <definedName name="bud.bud">Budget!#REF!</definedName>
    <definedName name="bud.title">Budget!#REF!</definedName>
    <definedName name="bud.title2">Budget!#REF!</definedName>
    <definedName name="bud.title3">Budget!#REF!</definedName>
    <definedName name="county">Budget!#REF!</definedName>
    <definedName name="Data">#REF!</definedName>
    <definedName name="_xlnm.Print_Area" localSheetId="1">'Budget Instructions'!$B$2:$C$37</definedName>
    <definedName name="prog.bud">Budget!#REF!</definedName>
    <definedName name="prog.bud2">Budget!#REF!</definedName>
    <definedName name="Sour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0" i="2" l="1"/>
  <c r="I48" i="2"/>
  <c r="I49" i="2" s="1"/>
  <c r="G48" i="2"/>
  <c r="G49" i="2" s="1"/>
  <c r="I47" i="2"/>
  <c r="G47" i="2"/>
  <c r="A36" i="2"/>
  <c r="A35" i="2"/>
  <c r="K27" i="2"/>
  <c r="J27" i="2"/>
  <c r="I27" i="2"/>
  <c r="I37" i="2" s="1"/>
  <c r="G27" i="2"/>
  <c r="G37" i="2" s="1"/>
  <c r="D27" i="2"/>
  <c r="C27" i="2"/>
  <c r="A26" i="2"/>
  <c r="A25" i="2"/>
  <c r="A24" i="2"/>
  <c r="K20" i="2"/>
  <c r="K21" i="2" s="1"/>
  <c r="J21" i="2"/>
  <c r="I20" i="2"/>
  <c r="I21" i="2" s="1"/>
  <c r="F20" i="2"/>
  <c r="F21" i="2" s="1"/>
  <c r="E20" i="2"/>
  <c r="E21" i="2" s="1"/>
  <c r="D20" i="2"/>
  <c r="D21" i="2" s="1"/>
  <c r="C20" i="2"/>
  <c r="C21" i="2" s="1"/>
  <c r="G19" i="2"/>
  <c r="G18" i="2"/>
  <c r="G17" i="2"/>
  <c r="G16" i="2"/>
  <c r="A16" i="2"/>
  <c r="G15" i="2"/>
  <c r="G14" i="2"/>
  <c r="G13" i="2"/>
  <c r="A13" i="2"/>
  <c r="G12" i="2"/>
  <c r="A12" i="2"/>
  <c r="K11" i="2" a="1"/>
  <c r="K11" i="2" s="1"/>
  <c r="J11" i="2" a="1"/>
  <c r="J11" i="2" s="1"/>
  <c r="I11" i="2" a="1"/>
  <c r="I11" i="2" s="1"/>
  <c r="L39" i="2" s="1"/>
  <c r="A10" i="2"/>
  <c r="M8" i="2"/>
  <c r="M7" i="2"/>
  <c r="M4" i="2"/>
  <c r="G20" i="2" l="1"/>
  <c r="G21" i="2" s="1"/>
  <c r="G42" i="2" s="1"/>
  <c r="G44" i="2" s="1"/>
  <c r="I42" i="2"/>
  <c r="I44" i="2" s="1"/>
  <c r="I50" i="2" s="1"/>
  <c r="I51" i="2" s="1"/>
  <c r="C18" i="5"/>
  <c r="G50" i="2" l="1"/>
  <c r="G51" i="2" s="1"/>
  <c r="G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<sst xmlns="http://schemas.openxmlformats.org/spreadsheetml/2006/main" count="191" uniqueCount="171">
  <si>
    <t>STATE OF CALIFORNIA</t>
  </si>
  <si>
    <t>JUDICIAL COUNCIL OF CALIFORNIA</t>
  </si>
  <si>
    <t>A</t>
  </si>
  <si>
    <t>B</t>
  </si>
  <si>
    <t>C</t>
  </si>
  <si>
    <t>D</t>
  </si>
  <si>
    <t>E</t>
  </si>
  <si>
    <t>F</t>
  </si>
  <si>
    <t>IND</t>
  </si>
  <si>
    <t>FTE</t>
  </si>
  <si>
    <t>SALARY</t>
  </si>
  <si>
    <t>BENEFIT</t>
  </si>
  <si>
    <t>BEGINNING BUDGET</t>
  </si>
  <si>
    <t>MYR/BUDGET REVISION</t>
  </si>
  <si>
    <t>SUBTOTAL COURT SUPPORT STAFF</t>
  </si>
  <si>
    <t>TOTAL PERSONNEL SERVICES</t>
  </si>
  <si>
    <t>OPERATING EXPENSES AND EQUIPMENT</t>
  </si>
  <si>
    <t>TOTAL CONTRACT STAFF</t>
  </si>
  <si>
    <t>COUNTY SERVICES</t>
  </si>
  <si>
    <t>OFFICE EXPENSES: SUPPLIES, PRINTING/PUBLICATION, POSTAGE, COMMUNICATIONS/UTILITIES, JANITORIAL</t>
  </si>
  <si>
    <t>OTHER CONTRACT</t>
  </si>
  <si>
    <t>TRAVEL/TRAINING/REGISTRATION</t>
  </si>
  <si>
    <t>EQUIPMENT LEASE/RENTAL</t>
  </si>
  <si>
    <t>IT REPAIR/MAINTENANCE</t>
  </si>
  <si>
    <t>RENT/STORAGE</t>
  </si>
  <si>
    <t>TOTAL OPERATING EXPENSES</t>
  </si>
  <si>
    <t>INDIRECT COSTS</t>
  </si>
  <si>
    <t>Beginning Rate</t>
  </si>
  <si>
    <t>Midyear Rate</t>
  </si>
  <si>
    <t>TOTAL ESTIMATED PROGRAM EXPENDITURES</t>
  </si>
  <si>
    <t xml:space="preserve">BASE FUND </t>
  </si>
  <si>
    <t>TOTAL FEDERAL DRAWDOWN OPTION FUND</t>
  </si>
  <si>
    <t>TRIAL COURT SHARE (34%)</t>
  </si>
  <si>
    <t>FEDERAL SHARE (66%)</t>
  </si>
  <si>
    <t>CONTRACT AMOUNT</t>
  </si>
  <si>
    <t>AMOUNT CONTRIBUTED BY COURT</t>
  </si>
  <si>
    <t>AMOUNT CONTRIBUTED AFTER 34% COURT SHARE OF FDD</t>
  </si>
  <si>
    <t>COMMENTS:</t>
  </si>
  <si>
    <t>GENERAL INSTRUCTIONS</t>
  </si>
  <si>
    <t>Only fill in the green shaded areas.</t>
  </si>
  <si>
    <t>PERSONNEL SECTION</t>
  </si>
  <si>
    <t>IND (INDIVIDUAL)</t>
  </si>
  <si>
    <t>Enter the number of individuals for each position. Enter a whole number.</t>
  </si>
  <si>
    <t>FTE (FULL TIME EMPLOYEE)</t>
  </si>
  <si>
    <t>SALARY AND WAGES</t>
  </si>
  <si>
    <t>This is the original contract budget amounts. These amounts are automatically calculated in this column.</t>
  </si>
  <si>
    <t>OPERATING EXPENSES AND EQUIPMENT SECTION</t>
  </si>
  <si>
    <t>TOTAL OPERATING EXPENSES &amp; EQUIPMENT</t>
  </si>
  <si>
    <t>This is the total operating expenses &amp; expenses.</t>
  </si>
  <si>
    <t xml:space="preserve">INDIRECT COSTS </t>
  </si>
  <si>
    <t>*For courts utilizing the 66% federal share of the federal drawdown option fund, the total estimated program expenditures must include the 34% trial court share.</t>
  </si>
  <si>
    <t>BASE FUND ALLOCATION</t>
  </si>
  <si>
    <t>Enter the base amount indicated in the award letter.</t>
  </si>
  <si>
    <t>This is the total federal drawdown option fund allocation indicated in the award letter.  This is made of 34% Trial Court Share and 66% Federal Share.</t>
  </si>
  <si>
    <t>TRIAL COURT SHARE</t>
  </si>
  <si>
    <t>FEDERAL SHARE</t>
  </si>
  <si>
    <t>The contract amount is the total of base allocation and federal share (66%) of federal drawdown option fund.  This is the contract amount and the court will receive reimbursement from Judicial Council.</t>
  </si>
  <si>
    <t xml:space="preserve">This is the difference between total estimated program expenditures and the contract amount. </t>
  </si>
  <si>
    <r>
      <t xml:space="preserve">Court must provide 34% of expenses to receive reimbursement of 66% expenses of federal drawdown. This is the difference </t>
    </r>
    <r>
      <rPr>
        <b/>
        <sz val="11"/>
        <color theme="1"/>
        <rFont val="Calibri"/>
        <family val="2"/>
        <scheme val="minor"/>
      </rPr>
      <t>AFTER</t>
    </r>
    <r>
      <rPr>
        <sz val="11"/>
        <color theme="1"/>
        <rFont val="Calibri"/>
        <family val="2"/>
        <scheme val="minor"/>
      </rPr>
      <t xml:space="preserve"> the 34% court share has been deducted.  This should be a </t>
    </r>
    <r>
      <rPr>
        <b/>
        <sz val="11"/>
        <color rgb="FFFF0000"/>
        <rFont val="Calibri"/>
        <family val="2"/>
        <scheme val="minor"/>
      </rPr>
      <t>POSITIVE</t>
    </r>
    <r>
      <rPr>
        <sz val="11"/>
        <color theme="1"/>
        <rFont val="Calibri"/>
        <family val="2"/>
        <scheme val="minor"/>
      </rPr>
      <t xml:space="preserve"> number.</t>
    </r>
  </si>
  <si>
    <t>CHILD SUPPORT COMMISSIONER PROGRAM</t>
  </si>
  <si>
    <t>PROGRAM TITLE:</t>
  </si>
  <si>
    <t>COUNTY:</t>
  </si>
  <si>
    <t xml:space="preserve">OTHER (SPECIFY): </t>
  </si>
  <si>
    <t>PERSONNEL</t>
  </si>
  <si>
    <t>FAMILY LAW FACILITATOR PROGRAM</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</si>
  <si>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</si>
  <si>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</si>
  <si>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</si>
  <si>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</si>
  <si>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</si>
  <si>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</si>
  <si>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</si>
  <si>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</si>
  <si>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</si>
  <si>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</si>
  <si>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</si>
  <si>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</si>
  <si>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</si>
  <si>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</si>
  <si>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</si>
  <si>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</si>
  <si>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</si>
  <si>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</si>
  <si>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</si>
  <si>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</si>
  <si>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</si>
  <si>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</si>
  <si>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</si>
  <si>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</si>
  <si>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</si>
  <si>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</si>
  <si>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</si>
  <si>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</si>
  <si>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</si>
  <si>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</si>
  <si>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</si>
  <si>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</si>
  <si>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</si>
  <si>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</si>
  <si>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</si>
  <si>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</si>
  <si>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</si>
  <si>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</si>
  <si>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</si>
  <si>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</si>
  <si>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</si>
  <si>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</si>
  <si>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</si>
  <si>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</si>
  <si>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</si>
  <si>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</si>
  <si>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</si>
  <si>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</si>
  <si>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</si>
  <si>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</si>
  <si>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</si>
  <si>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</si>
  <si>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</si>
  <si>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</si>
  <si>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</si>
  <si>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</si>
  <si>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</si>
  <si>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</si>
  <si>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BUDGET TITLE:</t>
  </si>
  <si>
    <t>CAPTION SECTION</t>
  </si>
  <si>
    <t>BUDGET TITLE</t>
  </si>
  <si>
    <t>COUNTY</t>
  </si>
  <si>
    <t>PROGRAM TITLE</t>
  </si>
  <si>
    <t>Select the county from the dropdown list OR type the county name.</t>
  </si>
  <si>
    <t>Select the Program Title from the dropdown list (CSC or FLF).</t>
  </si>
  <si>
    <t>BUDGET (Original)</t>
  </si>
  <si>
    <t>BUDGET (Mid-Year Reallocation)</t>
  </si>
  <si>
    <t>BUDGET (Revision)</t>
  </si>
  <si>
    <t>TESTING</t>
  </si>
  <si>
    <t>OPTIONAL CONTINGENCY EXPENSES</t>
  </si>
  <si>
    <t>Select the Budget Title from the dropdown list (Original, Revision, or Midyear Reallocation).</t>
  </si>
  <si>
    <t>Enter the total salary for each position.</t>
  </si>
  <si>
    <t>Enter the total benefit for each position</t>
  </si>
  <si>
    <t>Subtotal for court support staff.</t>
  </si>
  <si>
    <t>This is the total personnel services cost of all staff AND the Facilitator.</t>
  </si>
  <si>
    <t xml:space="preserve">This column is for submitting Midyear Reallocation (MYR) budget or budget revision only.  Do not change the original budget. Enter increase or decrease amount for each line item separately. For example, the original budget (column E) for supplies is $100 and the court is requesting to increase the supplies budget to $110, the MYR/Budget Revision (column F) should reflect $110.  The allocation of funds (base and federal drawdown) must be same as the amount indicated in MYR award letter.  For budget revision, the total allocation of funds must be same as the amount indicated in the original grant award letter. </t>
  </si>
  <si>
    <t>Enter the sum of the total percentage of time allocated for each position. Enter in decimal format.</t>
  </si>
  <si>
    <t>PROGRAM EXPENDITURES AND CONTRACT AMOUNT</t>
  </si>
  <si>
    <r>
      <t xml:space="preserve">Enter the budget for unanticipated expenses. This amount cannot exceed the difference between the total allocation and total of all other estimated expenditures.  </t>
    </r>
    <r>
      <rPr>
        <b/>
        <sz val="11"/>
        <color rgb="FFFF0000"/>
        <rFont val="Calibri"/>
        <family val="2"/>
        <scheme val="minor"/>
      </rPr>
      <t xml:space="preserve">Courts CANNOT budget for contingency expenses after the midyear reallocation process. </t>
    </r>
  </si>
  <si>
    <t>Enter the budget for grant related services provided by the county.</t>
  </si>
  <si>
    <r>
      <t xml:space="preserve">Enter the budget for office expenses including: supplies, printing (photocopy, payroll related expense, printing, forms, online publications, library materials, such as Thomson West, </t>
    </r>
    <r>
      <rPr>
        <b/>
        <sz val="11"/>
        <color rgb="FFFF0000"/>
        <rFont val="Calibri"/>
        <family val="2"/>
        <scheme val="minor"/>
      </rPr>
      <t>SEE GRANT MANUAL FOR ALLOWABILITY</t>
    </r>
    <r>
      <rPr>
        <sz val="11"/>
        <color theme="1"/>
        <rFont val="Calibri"/>
        <family val="2"/>
        <scheme val="minor"/>
      </rPr>
      <t xml:space="preserve">), postage, shipping, courier services, telephone, internet, alarm services, utility services, such as gas, water, electricity, etc., janitorial services, landscaping services. </t>
    </r>
  </si>
  <si>
    <r>
      <t xml:space="preserve">Enter the budget for court employee travel, training, registration, including annual AB 1058 training conference expenses. </t>
    </r>
    <r>
      <rPr>
        <b/>
        <sz val="11"/>
        <color rgb="FFFF0000"/>
        <rFont val="Calibri"/>
        <family val="2"/>
        <scheme val="minor"/>
      </rPr>
      <t>SEE GRANT MANUAL FOR ALLOWABILITY</t>
    </r>
  </si>
  <si>
    <t>Enter the budget for lease/rented business machines, such as copier machine.</t>
  </si>
  <si>
    <r>
      <t xml:space="preserve">Enter the budget for all IT related expenses that are allowed by the program, including software licensing. </t>
    </r>
    <r>
      <rPr>
        <b/>
        <sz val="11"/>
        <color rgb="FFFF0000"/>
        <rFont val="Calibri"/>
        <family val="2"/>
        <scheme val="minor"/>
      </rPr>
      <t>SEE GRANT MANUAL FOR ALLOWABILITY</t>
    </r>
  </si>
  <si>
    <t>Enter the budget for facility rent, document storage.</t>
  </si>
  <si>
    <r>
      <t xml:space="preserve">Enter the IC rate (Beginning Rate) and budget for indirect costs. Enter the IC rate (Midyear Rate) when submitting MYR budget. </t>
    </r>
    <r>
      <rPr>
        <b/>
        <sz val="11"/>
        <color rgb="FFFF0000"/>
        <rFont val="Calibri"/>
        <family val="2"/>
        <scheme val="minor"/>
      </rPr>
      <t>SEE GRANT MANUAL FOR OPTIONS</t>
    </r>
  </si>
  <si>
    <t xml:space="preserve">This number is made of personnel services, operating expenses and equipment, and indirect costs.  </t>
  </si>
  <si>
    <t>Enter the court share of the federal drawdown option fund. This is 34% percent of total federal drawdown option fund allocation.</t>
  </si>
  <si>
    <t>Enter the federal share of the federal drawdown option fund. This is 66% percent of total federal drawdown option fund allocation.</t>
  </si>
  <si>
    <r>
      <rPr>
        <b/>
        <sz val="11"/>
        <color theme="1"/>
        <rFont val="Calibri"/>
        <family val="2"/>
        <scheme val="minor"/>
      </rPr>
      <t>K4-K7</t>
    </r>
    <r>
      <rPr>
        <sz val="11"/>
        <color theme="1"/>
        <rFont val="Calibri"/>
        <family val="2"/>
        <scheme val="minor"/>
      </rPr>
      <t>:  cells used to gray out column “I” when budget title is “Budget original”</t>
    </r>
  </si>
  <si>
    <r>
      <rPr>
        <b/>
        <sz val="11"/>
        <color theme="1"/>
        <rFont val="Calibri"/>
        <family val="2"/>
        <scheme val="minor"/>
      </rPr>
      <t>D1-D3</t>
    </r>
    <r>
      <rPr>
        <sz val="11"/>
        <color theme="1"/>
        <rFont val="Calibri"/>
        <family val="2"/>
        <scheme val="minor"/>
      </rPr>
      <t>: cells used for program title (C8)</t>
    </r>
  </si>
  <si>
    <r>
      <rPr>
        <b/>
        <sz val="11"/>
        <color theme="1"/>
        <rFont val="Calibri"/>
        <family val="2"/>
        <scheme val="minor"/>
      </rPr>
      <t>J39 – J40</t>
    </r>
    <r>
      <rPr>
        <sz val="11"/>
        <color theme="1"/>
        <rFont val="Calibri"/>
        <family val="2"/>
        <scheme val="minor"/>
      </rPr>
      <t>: dependent is column “I”: once budget MRY or revision is activated, the note “after the MYR contingency expenses must be zero” appears on cell J39</t>
    </r>
  </si>
  <si>
    <r>
      <t xml:space="preserve">Deleted </t>
    </r>
    <r>
      <rPr>
        <b/>
        <sz val="11"/>
        <color theme="1"/>
        <rFont val="Calibri"/>
        <family val="2"/>
        <scheme val="minor"/>
      </rPr>
      <t>G1-G3</t>
    </r>
  </si>
  <si>
    <r>
      <t xml:space="preserve">Added conditional formatting to </t>
    </r>
    <r>
      <rPr>
        <b/>
        <sz val="11"/>
        <color theme="1"/>
        <rFont val="Calibri"/>
        <family val="2"/>
        <scheme val="minor"/>
      </rPr>
      <t>G50,G51,I50,I51</t>
    </r>
    <r>
      <rPr>
        <sz val="11"/>
        <color theme="1"/>
        <rFont val="Calibri"/>
        <family val="2"/>
        <scheme val="minor"/>
      </rPr>
      <t>. It will be highlighted in red when amount is lower than zero</t>
    </r>
  </si>
  <si>
    <r>
      <t xml:space="preserve">Added a note on </t>
    </r>
    <r>
      <rPr>
        <b/>
        <sz val="11"/>
        <color theme="1"/>
        <rFont val="Calibri"/>
        <family val="2"/>
        <scheme val="minor"/>
      </rPr>
      <t>G50,G51,I50,I51</t>
    </r>
    <r>
      <rPr>
        <sz val="11"/>
        <color theme="1"/>
        <rFont val="Calibri"/>
        <family val="2"/>
        <scheme val="minor"/>
      </rPr>
      <t>: amount cannot be lower than zero</t>
    </r>
  </si>
  <si>
    <r>
      <rPr>
        <b/>
        <sz val="11"/>
        <color theme="1"/>
        <rFont val="Calibri"/>
        <family val="2"/>
        <scheme val="minor"/>
      </rPr>
      <t>G50-G51, I50-I51</t>
    </r>
    <r>
      <rPr>
        <sz val="11"/>
        <color theme="1"/>
        <rFont val="Calibri"/>
        <family val="2"/>
        <scheme val="minor"/>
      </rPr>
      <t>: Added a note: this amount cannot be less than zero. If this amount is negative, increase your budget allocation.</t>
    </r>
  </si>
  <si>
    <r>
      <rPr>
        <b/>
        <sz val="11"/>
        <color theme="1"/>
        <rFont val="Calibri"/>
        <family val="2"/>
        <scheme val="minor"/>
      </rPr>
      <t>E43-E44</t>
    </r>
    <r>
      <rPr>
        <sz val="11"/>
        <color theme="1"/>
        <rFont val="Calibri"/>
        <family val="2"/>
        <scheme val="minor"/>
      </rPr>
      <t>: added data validation. "Indirect cost rate cannot exceed 20%". User will receive error message when entering more than 20% IC rate.</t>
    </r>
  </si>
  <si>
    <t>OTHER CONTRACT (SPECIFY)</t>
  </si>
  <si>
    <r>
      <rPr>
        <b/>
        <sz val="11"/>
        <color theme="1"/>
        <rFont val="Calibri"/>
        <family val="2"/>
        <scheme val="minor"/>
      </rPr>
      <t>A30</t>
    </r>
    <r>
      <rPr>
        <sz val="11"/>
        <color theme="1"/>
        <rFont val="Calibri"/>
        <family val="2"/>
        <scheme val="minor"/>
      </rPr>
      <t>: added (SPECIFY) for other contract</t>
    </r>
  </si>
  <si>
    <t>G</t>
  </si>
  <si>
    <t>H</t>
  </si>
  <si>
    <t>MANAGER/SUPERVISOR</t>
  </si>
  <si>
    <t>CLERK/PARALEGAL</t>
  </si>
  <si>
    <t xml:space="preserve">   OPTIONAL CONTINGENCY EXPENSES</t>
  </si>
  <si>
    <t>JC-11-BUDGET (REV 07-26)</t>
  </si>
  <si>
    <t>BUDGET (Original) FY 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</si>
</sst>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_(* \(#,##0\);_(* &quot;-&quot;_);_(@_)"/>
    <numFmt numFmtId="43" formatCode="_(* #,##0.00_);_(* \(#,##0.00\);_(* &quot;-&quot;??_);_(@_)"/>
    <numFmt numFmtId="164" formatCode="_(* #,##0_);_(* \(#,##0\);_(* &quot;-&quot;??_);_(@_)"/>
  </numFmts>
  <fonts count="45" x14ac:knownFonts="1">
    <font>
      <sz val="11"/>
      <color theme="1"/>
      <name val="Calibri"/>
      <family val="2"/>
      <scheme val="minor"/>
    </font>
    <font>
      <sz val="11"/>
      <color theme="1"/>
      <name val="Calibri"/>
      <family val="2"/>
      <scheme val="minor"/>
    </font>
    <font>
      <b/>
      <sz val="11"/>
      <color theme="1"/>
      <name val="Calibri"/>
      <family val="2"/>
      <scheme val="minor"/>
    </font>
    <font>
      <b/>
      <sz val="12"/>
      <name val="Calibri"/>
      <family val="2"/>
    </font>
    <font>
      <sz val="9"/>
      <color theme="1"/>
      <name val="Calibri"/>
      <family val="2"/>
    </font>
    <font>
      <b/>
      <sz val="9"/>
      <color theme="1"/>
      <name val="Calibri"/>
      <family val="2"/>
    </font>
    <font>
      <sz val="8"/>
      <color theme="1"/>
      <name val="Calibri"/>
      <family val="2"/>
      <scheme val="minor"/>
    </font>
    <font>
      <b/>
      <sz val="10"/>
      <color theme="1"/>
      <name val="Calibri"/>
      <family val="2"/>
      <scheme val="minor"/>
    </font>
    <font>
      <sz val="11"/>
      <name val="Calibri"/>
      <family val="2"/>
      <scheme val="minor"/>
    </font>
    <font>
      <b/>
      <sz val="9"/>
      <color theme="1"/>
      <name val="Calibri"/>
      <family val="2"/>
      <scheme val="minor"/>
    </font>
    <font>
      <b/>
      <sz val="11"/>
      <name val="Calibri"/>
      <family val="2"/>
      <scheme val="minor"/>
    </font>
    <font>
      <b/>
      <sz val="10"/>
      <color theme="1"/>
      <name val="Calibri"/>
      <family val="2"/>
    </font>
    <font>
      <b/>
      <sz val="8"/>
      <color theme="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sz val="11"/>
      <color theme="1"/>
      <name val="Calibri"/>
      <family val="2"/>
    </font>
    <font>
      <sz val="9"/>
      <name val="Calibri"/>
      <family val="2"/>
    </font>
    <font>
      <b/>
      <sz val="14"/>
      <name val="Calibri"/>
      <family val="2"/>
    </font>
    <font>
      <sz val="8"/>
      <name val="Calibri"/>
      <family val="2"/>
      <scheme val="minor"/>
    </font>
    <font>
      <b/>
      <sz val="11"/>
      <color theme="0"/>
      <name val="Calibri"/>
      <family val="2"/>
      <scheme val="minor"/>
    </font>
    <font>
      <sz val="11"/>
      <color theme="0"/>
      <name val="Calibri"/>
      <family val="2"/>
      <scheme val="minor"/>
    </font>
    <font>
      <sz val="9"/>
      <color rgb="FFFF0000"/>
      <name val="Calibri"/>
      <family val="2"/>
    </font>
    <font>
      <sz val="8"/>
      <color theme="0"/>
      <name val="Calibri"/>
      <family val="2"/>
    </font>
    <font>
      <b/>
      <sz val="8"/>
      <color theme="0"/>
      <name val="Calibri"/>
      <family val="2"/>
    </font>
    <font>
      <b/>
      <sz val="12"/>
      <color rgb="FFFF0000"/>
      <name val="Calibri"/>
      <family val="2"/>
      <scheme val="minor"/>
    </font>
    <font>
      <b/>
      <sz val="11"/>
      <color rgb="FFFF0000"/>
      <name val="Times New Roman"/>
      <family val="1"/>
    </font>
    <font>
      <sz val="11"/>
      <color rgb="FFFF0000"/>
      <name val="Calibri"/>
      <family val="2"/>
    </font>
    <font>
      <b/>
      <sz val="11"/>
      <color rgb="FFFF0000"/>
      <name val="Calibri"/>
      <family val="2"/>
    </font>
    <font>
      <i/>
      <sz val="11"/>
      <color rgb="FFFF0000"/>
      <name val="Times New Roman"/>
      <family val="1"/>
    </font>
    <font>
      <b/>
      <i/>
      <sz val="11"/>
      <color rgb="FFFF0000"/>
      <name val="Times New Roman"/>
      <family val="1"/>
    </font>
    <font>
      <sz val="9"/>
      <color theme="0"/>
      <name val="Calibri"/>
      <family val="2"/>
    </font>
    <font>
      <sz val="8"/>
      <name val="Calibri"/>
      <family val="2"/>
    </font>
    <font>
      <b/>
      <sz val="10"/>
      <name val="Calibri"/>
      <family val="2"/>
      <scheme val="minor"/>
    </font>
    <font>
      <b/>
      <sz val="12"/>
      <name val="Calibri"/>
      <family val="2"/>
      <scheme val="minor"/>
    </font>
    <font>
      <b/>
      <sz val="11"/>
      <name val="Times New Roman"/>
      <family val="1"/>
    </font>
    <font>
      <b/>
      <sz val="11"/>
      <name val="Calibri"/>
      <family val="2"/>
    </font>
    <font>
      <sz val="11"/>
      <name val="Calibri"/>
      <family val="2"/>
    </font>
    <font>
      <i/>
      <sz val="11"/>
      <name val="Times New Roman"/>
      <family val="1"/>
    </font>
    <font>
      <b/>
      <sz val="10"/>
      <color rgb="FFFF0000"/>
      <name val="Calibri"/>
      <family val="2"/>
      <scheme val="minor"/>
    </font>
    <font>
      <sz val="11"/>
      <color theme="0"/>
      <name val="Calibri"/>
      <family val="2"/>
    </font>
    <font>
      <sz val="12"/>
      <color theme="0"/>
      <name val="Calibri"/>
      <family val="2"/>
      <scheme val="minor"/>
    </font>
    <font>
      <b/>
      <sz val="8"/>
      <color rgb="FFFF0000"/>
      <name val="Calibri"/>
      <family val="2"/>
      <scheme val="minor"/>
    </font>
    <font>
      <b/>
      <sz val="11"/>
      <color theme="4"/>
      <name val="Calibri"/>
      <family val="2"/>
      <scheme val="minor"/>
    </font>
    <font>
      <b/>
      <u/>
      <sz val="8"/>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8B3"/>
        <bgColor indexed="64"/>
      </patternFill>
    </fill>
  </fills>
  <borders count="7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style="double">
        <color indexed="64"/>
      </bottom>
      <diagonal/>
    </border>
    <border>
      <left/>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67">
    <xf numFmtId="0" fontId="0" fillId="0" borderId="0" xfId="0"/>
    <xf numFmtId="0" fontId="4" fillId="0" borderId="0" xfId="0" applyFont="1"/>
    <xf numFmtId="0" fontId="7" fillId="0" borderId="9" xfId="0" applyFont="1" applyBorder="1" applyAlignment="1">
      <alignment horizontal="center"/>
    </xf>
    <xf numFmtId="0" fontId="7" fillId="0" borderId="0" xfId="0" applyFont="1" applyAlignment="1">
      <alignment horizontal="center"/>
    </xf>
    <xf numFmtId="0" fontId="7" fillId="0" borderId="11" xfId="0" applyFont="1" applyBorder="1" applyAlignment="1">
      <alignment horizontal="center" vertical="center" wrapText="1"/>
    </xf>
    <xf numFmtId="0" fontId="7" fillId="0" borderId="0" xfId="0" applyFont="1" applyAlignment="1">
      <alignment horizontal="center" vertical="center" wrapText="1"/>
    </xf>
    <xf numFmtId="41" fontId="0" fillId="0" borderId="0" xfId="0" applyNumberFormat="1" applyProtection="1">
      <protection locked="0"/>
    </xf>
    <xf numFmtId="164" fontId="8" fillId="0" borderId="0" xfId="0" applyNumberFormat="1" applyFont="1"/>
    <xf numFmtId="41" fontId="0" fillId="2" borderId="16" xfId="0" applyNumberFormat="1" applyFill="1" applyBorder="1"/>
    <xf numFmtId="0" fontId="6" fillId="2" borderId="20" xfId="0" applyFont="1" applyFill="1" applyBorder="1" applyAlignment="1">
      <alignment horizontal="left" indent="2"/>
    </xf>
    <xf numFmtId="0" fontId="0" fillId="2" borderId="5" xfId="0" applyFill="1" applyBorder="1"/>
    <xf numFmtId="0" fontId="6" fillId="2" borderId="28" xfId="0" applyFont="1" applyFill="1" applyBorder="1" applyAlignment="1">
      <alignment horizontal="left" indent="2"/>
    </xf>
    <xf numFmtId="0" fontId="0" fillId="2" borderId="29" xfId="0" applyFill="1" applyBorder="1"/>
    <xf numFmtId="0" fontId="0" fillId="2" borderId="24" xfId="0" applyFill="1" applyBorder="1"/>
    <xf numFmtId="0" fontId="7" fillId="2" borderId="31" xfId="0" applyFont="1" applyFill="1" applyBorder="1" applyAlignment="1">
      <alignment horizontal="left" vertical="center"/>
    </xf>
    <xf numFmtId="0" fontId="0" fillId="2" borderId="32" xfId="0" applyFill="1" applyBorder="1"/>
    <xf numFmtId="0" fontId="0" fillId="2" borderId="35" xfId="0" applyFill="1" applyBorder="1"/>
    <xf numFmtId="0" fontId="12" fillId="2" borderId="20" xfId="0" applyFont="1" applyFill="1" applyBorder="1"/>
    <xf numFmtId="9" fontId="2" fillId="2" borderId="29" xfId="0" applyNumberFormat="1" applyFont="1" applyFill="1" applyBorder="1"/>
    <xf numFmtId="0" fontId="9" fillId="2" borderId="20" xfId="0" applyFont="1" applyFill="1" applyBorder="1"/>
    <xf numFmtId="0" fontId="6" fillId="2" borderId="37" xfId="0" applyFont="1" applyFill="1" applyBorder="1" applyAlignment="1">
      <alignment horizontal="left" indent="2"/>
    </xf>
    <xf numFmtId="0" fontId="2" fillId="0" borderId="0" xfId="0" applyFont="1"/>
    <xf numFmtId="0" fontId="16" fillId="0" borderId="0" xfId="0" applyFont="1" applyAlignment="1">
      <alignment horizontal="left" vertical="center"/>
    </xf>
    <xf numFmtId="0" fontId="17" fillId="0" borderId="0" xfId="0" applyFont="1"/>
    <xf numFmtId="0" fontId="18" fillId="0" borderId="0" xfId="0" applyFont="1"/>
    <xf numFmtId="0" fontId="6" fillId="2" borderId="24" xfId="0" applyFont="1" applyFill="1" applyBorder="1" applyAlignment="1">
      <alignment horizontal="left" indent="2"/>
    </xf>
    <xf numFmtId="0" fontId="6" fillId="2" borderId="6" xfId="0" applyFont="1" applyFill="1" applyBorder="1" applyAlignment="1">
      <alignment horizontal="left" indent="2"/>
    </xf>
    <xf numFmtId="0" fontId="6" fillId="2" borderId="8" xfId="0" applyFont="1" applyFill="1" applyBorder="1"/>
    <xf numFmtId="0" fontId="6" fillId="5" borderId="15" xfId="0" applyFont="1" applyFill="1" applyBorder="1" applyAlignment="1" applyProtection="1">
      <alignment horizontal="left" indent="2"/>
      <protection locked="0"/>
    </xf>
    <xf numFmtId="0" fontId="17" fillId="0" borderId="2" xfId="0" applyFont="1" applyBorder="1"/>
    <xf numFmtId="0" fontId="7" fillId="0" borderId="47" xfId="0" applyFont="1" applyBorder="1" applyAlignment="1">
      <alignment horizontal="center"/>
    </xf>
    <xf numFmtId="0" fontId="7" fillId="0" borderId="48" xfId="0" applyFont="1" applyBorder="1" applyAlignment="1">
      <alignment horizontal="center" vertical="center" wrapText="1"/>
    </xf>
    <xf numFmtId="0" fontId="23" fillId="0" borderId="0" xfId="0" applyFont="1"/>
    <xf numFmtId="0" fontId="23" fillId="0" borderId="7" xfId="0" applyFont="1" applyBorder="1"/>
    <xf numFmtId="0" fontId="24" fillId="0" borderId="0" xfId="0" applyFont="1"/>
    <xf numFmtId="0" fontId="21" fillId="0" borderId="0" xfId="0" applyFont="1"/>
    <xf numFmtId="0" fontId="22" fillId="0" borderId="0" xfId="0" applyFont="1"/>
    <xf numFmtId="0" fontId="25" fillId="0" borderId="0" xfId="0" applyFont="1" applyAlignment="1">
      <alignment horizontal="center"/>
    </xf>
    <xf numFmtId="0" fontId="25" fillId="0" borderId="5" xfId="0" applyFont="1" applyBorder="1" applyAlignment="1">
      <alignment horizontal="center"/>
    </xf>
    <xf numFmtId="0" fontId="26" fillId="0" borderId="0" xfId="0" applyFont="1" applyAlignment="1">
      <alignment horizontal="left" vertical="center"/>
    </xf>
    <xf numFmtId="0" fontId="26" fillId="0" borderId="5" xfId="0" applyFont="1" applyBorder="1" applyAlignment="1">
      <alignment horizontal="left" vertical="center"/>
    </xf>
    <xf numFmtId="0" fontId="27" fillId="0" borderId="0" xfId="0" applyFont="1" applyAlignment="1">
      <alignment horizontal="left" vertical="center"/>
    </xf>
    <xf numFmtId="0" fontId="27" fillId="0" borderId="5"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28" fillId="0" borderId="6" xfId="0" applyFont="1" applyBorder="1" applyAlignment="1">
      <alignment horizontal="left" vertical="center"/>
    </xf>
    <xf numFmtId="0" fontId="28" fillId="0" borderId="7" xfId="0" applyFont="1" applyBorder="1" applyAlignment="1">
      <alignment horizontal="left" vertical="center"/>
    </xf>
    <xf numFmtId="0" fontId="30" fillId="0" borderId="0" xfId="0" applyFont="1" applyAlignment="1">
      <alignment horizontal="left" vertical="center" wrapText="1"/>
    </xf>
    <xf numFmtId="0" fontId="29" fillId="0" borderId="0" xfId="0" applyFont="1" applyAlignment="1">
      <alignment horizontal="left" vertical="center" wrapText="1"/>
    </xf>
    <xf numFmtId="0" fontId="31" fillId="0" borderId="2" xfId="0" applyFont="1" applyBorder="1"/>
    <xf numFmtId="0" fontId="31" fillId="0" borderId="3" xfId="0" applyFont="1" applyBorder="1"/>
    <xf numFmtId="0" fontId="32" fillId="0" borderId="0" xfId="0" applyFont="1"/>
    <xf numFmtId="0" fontId="32" fillId="0" borderId="7" xfId="0" applyFont="1" applyBorder="1"/>
    <xf numFmtId="0" fontId="34" fillId="0" borderId="0" xfId="0" applyFont="1" applyAlignment="1">
      <alignment horizontal="left"/>
    </xf>
    <xf numFmtId="0" fontId="10" fillId="0" borderId="4" xfId="0" applyFont="1" applyBorder="1" applyAlignment="1">
      <alignment horizontal="right" vertical="center"/>
    </xf>
    <xf numFmtId="0" fontId="10" fillId="0" borderId="0" xfId="0" applyFont="1" applyAlignment="1">
      <alignment horizontal="righ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4" xfId="0" applyFont="1" applyBorder="1" applyAlignment="1">
      <alignment horizontal="right" vertical="center"/>
    </xf>
    <xf numFmtId="0" fontId="37" fillId="0" borderId="0" xfId="0" applyFont="1" applyAlignment="1">
      <alignment horizontal="right" vertical="center"/>
    </xf>
    <xf numFmtId="0" fontId="38" fillId="0" borderId="30" xfId="0" applyFont="1" applyBorder="1" applyAlignment="1">
      <alignment horizontal="left" vertical="center" wrapText="1"/>
    </xf>
    <xf numFmtId="0" fontId="40" fillId="2" borderId="5" xfId="0" applyFont="1" applyFill="1" applyBorder="1" applyAlignment="1">
      <alignment horizontal="left" vertical="center"/>
    </xf>
    <xf numFmtId="0" fontId="40" fillId="0" borderId="0" xfId="0" applyFont="1" applyAlignment="1">
      <alignment horizontal="left" vertical="center"/>
    </xf>
    <xf numFmtId="43" fontId="11" fillId="0" borderId="0" xfId="0" applyNumberFormat="1" applyFont="1" applyAlignment="1">
      <alignment horizontal="center" wrapText="1"/>
    </xf>
    <xf numFmtId="0" fontId="7" fillId="2" borderId="0" xfId="0" applyFont="1" applyFill="1" applyAlignment="1">
      <alignment horizontal="left" vertical="center"/>
    </xf>
    <xf numFmtId="0" fontId="2" fillId="2" borderId="0" xfId="0" applyFont="1" applyFill="1" applyAlignment="1">
      <alignment horizontal="center"/>
    </xf>
    <xf numFmtId="41" fontId="2" fillId="2" borderId="0" xfId="0" applyNumberFormat="1" applyFont="1" applyFill="1"/>
    <xf numFmtId="43" fontId="0" fillId="2" borderId="0" xfId="0" applyNumberFormat="1" applyFill="1"/>
    <xf numFmtId="0" fontId="31" fillId="0" borderId="0" xfId="0" applyFont="1"/>
    <xf numFmtId="38" fontId="8" fillId="0" borderId="10" xfId="0" applyNumberFormat="1" applyFont="1" applyBorder="1"/>
    <xf numFmtId="0" fontId="10" fillId="7" borderId="52" xfId="0" applyFont="1" applyFill="1" applyBorder="1"/>
    <xf numFmtId="0" fontId="10" fillId="7" borderId="34" xfId="0" applyFont="1" applyFill="1" applyBorder="1"/>
    <xf numFmtId="0" fontId="10" fillId="0" borderId="53" xfId="0" applyFont="1" applyBorder="1"/>
    <xf numFmtId="0" fontId="8" fillId="0" borderId="27" xfId="0" applyFont="1" applyBorder="1"/>
    <xf numFmtId="0" fontId="2" fillId="0" borderId="53" xfId="0" applyFont="1" applyBorder="1" applyAlignment="1">
      <alignment wrapText="1"/>
    </xf>
    <xf numFmtId="0" fontId="0" fillId="0" borderId="27" xfId="0" applyBorder="1" applyAlignment="1">
      <alignment wrapText="1"/>
    </xf>
    <xf numFmtId="0" fontId="2" fillId="0" borderId="53" xfId="0" applyFont="1" applyBorder="1"/>
    <xf numFmtId="0" fontId="2" fillId="0" borderId="54" xfId="0" applyFont="1" applyBorder="1" applyAlignment="1">
      <alignment wrapText="1"/>
    </xf>
    <xf numFmtId="0" fontId="14" fillId="0" borderId="27" xfId="0" applyFont="1" applyBorder="1" applyAlignment="1">
      <alignment vertical="center" wrapText="1"/>
    </xf>
    <xf numFmtId="0" fontId="15" fillId="0" borderId="53" xfId="0" applyFont="1" applyBorder="1" applyAlignment="1">
      <alignment vertical="center" wrapText="1"/>
    </xf>
    <xf numFmtId="0" fontId="15" fillId="0" borderId="58" xfId="0" applyFont="1" applyBorder="1" applyAlignment="1">
      <alignment vertical="center" wrapText="1"/>
    </xf>
    <xf numFmtId="0" fontId="0" fillId="0" borderId="10" xfId="0" applyBorder="1" applyAlignment="1">
      <alignment wrapText="1"/>
    </xf>
    <xf numFmtId="14" fontId="43" fillId="0" borderId="0" xfId="0" applyNumberFormat="1" applyFont="1" applyAlignment="1">
      <alignment horizontal="left"/>
    </xf>
    <xf numFmtId="0" fontId="23" fillId="0" borderId="0" xfId="0" applyFont="1" applyAlignment="1">
      <alignment horizontal="left" vertical="center"/>
    </xf>
    <xf numFmtId="0" fontId="41" fillId="0" borderId="0" xfId="0" applyFont="1" applyAlignment="1">
      <alignment vertical="center"/>
    </xf>
    <xf numFmtId="0" fontId="0" fillId="0" borderId="0" xfId="0" applyAlignment="1">
      <alignment wrapText="1"/>
    </xf>
    <xf numFmtId="0" fontId="7" fillId="0" borderId="1" xfId="0" applyFont="1" applyBorder="1" applyAlignment="1">
      <alignment horizontal="center"/>
    </xf>
    <xf numFmtId="164" fontId="0" fillId="0" borderId="0" xfId="1" applyNumberFormat="1" applyFont="1" applyFill="1" applyBorder="1" applyAlignment="1" applyProtection="1">
      <protection locked="0"/>
    </xf>
    <xf numFmtId="0" fontId="6" fillId="2" borderId="5" xfId="0" applyFont="1" applyFill="1" applyBorder="1" applyAlignment="1">
      <alignment horizontal="left" indent="2"/>
    </xf>
    <xf numFmtId="0" fontId="40" fillId="2" borderId="0" xfId="0" applyFont="1" applyFill="1" applyAlignment="1">
      <alignment horizontal="left" vertical="center"/>
    </xf>
    <xf numFmtId="41" fontId="0" fillId="6" borderId="14" xfId="0" applyNumberFormat="1" applyFill="1" applyBorder="1" applyProtection="1">
      <protection locked="0"/>
    </xf>
    <xf numFmtId="41" fontId="0" fillId="2" borderId="0" xfId="0" applyNumberFormat="1" applyFill="1"/>
    <xf numFmtId="0" fontId="0" fillId="2" borderId="4" xfId="0" applyFill="1" applyBorder="1"/>
    <xf numFmtId="0" fontId="0" fillId="2" borderId="23" xfId="0" applyFill="1" applyBorder="1"/>
    <xf numFmtId="41" fontId="2" fillId="0" borderId="0" xfId="0" applyNumberFormat="1" applyFont="1"/>
    <xf numFmtId="41" fontId="0" fillId="0" borderId="0" xfId="0" applyNumberFormat="1"/>
    <xf numFmtId="41" fontId="0" fillId="3" borderId="34" xfId="0" applyNumberFormat="1" applyFill="1" applyBorder="1" applyProtection="1">
      <protection locked="0"/>
    </xf>
    <xf numFmtId="164" fontId="0" fillId="0" borderId="0" xfId="0" applyNumberFormat="1" applyAlignment="1">
      <alignment horizontal="right"/>
    </xf>
    <xf numFmtId="164" fontId="2" fillId="0" borderId="0" xfId="0" applyNumberFormat="1" applyFont="1"/>
    <xf numFmtId="38" fontId="0" fillId="0" borderId="0" xfId="0" applyNumberFormat="1"/>
    <xf numFmtId="164" fontId="8" fillId="5" borderId="13" xfId="0" applyNumberFormat="1" applyFont="1" applyFill="1" applyBorder="1" applyProtection="1">
      <protection locked="0"/>
    </xf>
    <xf numFmtId="43" fontId="8" fillId="5" borderId="13" xfId="0" applyNumberFormat="1" applyFont="1" applyFill="1" applyBorder="1" applyProtection="1">
      <protection locked="0"/>
    </xf>
    <xf numFmtId="41" fontId="8" fillId="5" borderId="13" xfId="0" applyNumberFormat="1" applyFont="1" applyFill="1" applyBorder="1" applyProtection="1">
      <protection locked="0"/>
    </xf>
    <xf numFmtId="41" fontId="0" fillId="5" borderId="13" xfId="0" applyNumberFormat="1" applyFill="1" applyBorder="1" applyProtection="1">
      <protection locked="0"/>
    </xf>
    <xf numFmtId="43" fontId="8" fillId="5" borderId="15" xfId="0" applyNumberFormat="1" applyFont="1" applyFill="1" applyBorder="1" applyProtection="1">
      <protection locked="0"/>
    </xf>
    <xf numFmtId="41" fontId="8" fillId="5" borderId="15" xfId="0" applyNumberFormat="1" applyFont="1" applyFill="1" applyBorder="1" applyProtection="1">
      <protection locked="0"/>
    </xf>
    <xf numFmtId="164" fontId="8" fillId="5" borderId="15" xfId="0" applyNumberFormat="1" applyFont="1" applyFill="1" applyBorder="1" applyProtection="1">
      <protection locked="0"/>
    </xf>
    <xf numFmtId="164" fontId="8" fillId="5" borderId="12" xfId="0" applyNumberFormat="1" applyFont="1" applyFill="1" applyBorder="1" applyProtection="1">
      <protection locked="0"/>
    </xf>
    <xf numFmtId="43" fontId="8" fillId="5" borderId="12" xfId="0" applyNumberFormat="1" applyFont="1" applyFill="1" applyBorder="1" applyProtection="1">
      <protection locked="0"/>
    </xf>
    <xf numFmtId="164" fontId="8" fillId="5" borderId="22" xfId="0" applyNumberFormat="1" applyFont="1" applyFill="1" applyBorder="1" applyProtection="1">
      <protection locked="0"/>
    </xf>
    <xf numFmtId="43" fontId="8" fillId="5" borderId="22" xfId="0" applyNumberFormat="1" applyFont="1" applyFill="1" applyBorder="1" applyProtection="1">
      <protection locked="0"/>
    </xf>
    <xf numFmtId="41" fontId="0" fillId="5" borderId="33" xfId="0" applyNumberFormat="1" applyFill="1" applyBorder="1" applyProtection="1">
      <protection locked="0"/>
    </xf>
    <xf numFmtId="41" fontId="0" fillId="5" borderId="9" xfId="0" applyNumberFormat="1" applyFill="1" applyBorder="1" applyProtection="1">
      <protection locked="0"/>
    </xf>
    <xf numFmtId="41" fontId="0" fillId="5" borderId="22" xfId="0" applyNumberFormat="1" applyFill="1" applyBorder="1" applyProtection="1">
      <protection locked="0"/>
    </xf>
    <xf numFmtId="41" fontId="0" fillId="5" borderId="15" xfId="0" applyNumberFormat="1" applyFill="1" applyBorder="1" applyProtection="1">
      <protection locked="0"/>
    </xf>
    <xf numFmtId="41" fontId="2" fillId="5" borderId="51" xfId="0" applyNumberFormat="1" applyFont="1" applyFill="1" applyBorder="1"/>
    <xf numFmtId="164" fontId="0" fillId="5" borderId="27" xfId="1" applyNumberFormat="1" applyFont="1" applyFill="1" applyBorder="1" applyAlignment="1" applyProtection="1">
      <protection locked="0"/>
    </xf>
    <xf numFmtId="164" fontId="0" fillId="5" borderId="26" xfId="1" applyNumberFormat="1" applyFont="1" applyFill="1" applyBorder="1" applyAlignment="1" applyProtection="1">
      <protection locked="0"/>
    </xf>
    <xf numFmtId="43" fontId="0" fillId="6" borderId="14" xfId="0" applyNumberFormat="1" applyFill="1" applyBorder="1" applyProtection="1">
      <protection locked="0"/>
    </xf>
    <xf numFmtId="41" fontId="7" fillId="0" borderId="0" xfId="0" applyNumberFormat="1" applyFont="1" applyAlignment="1">
      <alignment horizontal="left" vertical="center" wrapText="1"/>
    </xf>
    <xf numFmtId="43" fontId="7" fillId="0" borderId="0" xfId="0" applyNumberFormat="1" applyFont="1" applyAlignment="1">
      <alignment horizontal="left" vertical="center" wrapText="1"/>
    </xf>
    <xf numFmtId="43" fontId="0" fillId="6" borderId="21" xfId="0" applyNumberFormat="1" applyFill="1" applyBorder="1" applyProtection="1">
      <protection locked="0"/>
    </xf>
    <xf numFmtId="43" fontId="0" fillId="6" borderId="26" xfId="0" applyNumberFormat="1" applyFill="1" applyBorder="1" applyProtection="1">
      <protection locked="0"/>
    </xf>
    <xf numFmtId="0" fontId="7" fillId="0" borderId="38" xfId="0" applyFont="1" applyBorder="1" applyAlignment="1">
      <alignment horizontal="center" vertical="center" wrapText="1"/>
    </xf>
    <xf numFmtId="0" fontId="44" fillId="5" borderId="13" xfId="0" applyFont="1" applyFill="1" applyBorder="1" applyAlignment="1" applyProtection="1">
      <alignment horizontal="left" indent="2"/>
      <protection locked="0"/>
    </xf>
    <xf numFmtId="0" fontId="19" fillId="5" borderId="13" xfId="0" applyFont="1" applyFill="1" applyBorder="1" applyAlignment="1" applyProtection="1">
      <alignment horizontal="left" indent="2"/>
      <protection locked="0"/>
    </xf>
    <xf numFmtId="0" fontId="19" fillId="5" borderId="15" xfId="0" applyFont="1" applyFill="1" applyBorder="1" applyAlignment="1" applyProtection="1">
      <alignment horizontal="left" indent="2"/>
      <protection locked="0"/>
    </xf>
    <xf numFmtId="43" fontId="8" fillId="3" borderId="26" xfId="0" applyNumberFormat="1" applyFont="1" applyFill="1" applyBorder="1" applyAlignment="1">
      <alignment horizontal="left" indent="2"/>
    </xf>
    <xf numFmtId="164" fontId="9" fillId="2" borderId="33" xfId="0" applyNumberFormat="1" applyFont="1" applyFill="1" applyBorder="1" applyAlignment="1">
      <alignment horizontal="center"/>
    </xf>
    <xf numFmtId="0" fontId="9" fillId="2" borderId="33" xfId="0" applyFont="1" applyFill="1" applyBorder="1" applyAlignment="1">
      <alignment horizontal="center"/>
    </xf>
    <xf numFmtId="164" fontId="10" fillId="8" borderId="59" xfId="0" applyNumberFormat="1" applyFont="1" applyFill="1" applyBorder="1"/>
    <xf numFmtId="43" fontId="10" fillId="8" borderId="59" xfId="0" applyNumberFormat="1" applyFont="1" applyFill="1" applyBorder="1"/>
    <xf numFmtId="0" fontId="7" fillId="8" borderId="35" xfId="0" applyFont="1" applyFill="1" applyBorder="1" applyAlignment="1">
      <alignment horizontal="left" vertical="center"/>
    </xf>
    <xf numFmtId="0" fontId="2" fillId="8" borderId="35" xfId="0" applyFont="1" applyFill="1" applyBorder="1" applyAlignment="1">
      <alignment horizontal="center"/>
    </xf>
    <xf numFmtId="41" fontId="2" fillId="8" borderId="62" xfId="0" applyNumberFormat="1" applyFont="1" applyFill="1" applyBorder="1"/>
    <xf numFmtId="0" fontId="6" fillId="2" borderId="0" xfId="0" applyFont="1" applyFill="1" applyAlignment="1">
      <alignment horizontal="left" indent="2"/>
    </xf>
    <xf numFmtId="164" fontId="8" fillId="3" borderId="67" xfId="0" applyNumberFormat="1" applyFont="1" applyFill="1" applyBorder="1"/>
    <xf numFmtId="43" fontId="8" fillId="3" borderId="67" xfId="0" applyNumberFormat="1" applyFont="1" applyFill="1" applyBorder="1"/>
    <xf numFmtId="0" fontId="0" fillId="3" borderId="60" xfId="0" applyFill="1" applyBorder="1"/>
    <xf numFmtId="0" fontId="0" fillId="3" borderId="61" xfId="0" applyFill="1" applyBorder="1"/>
    <xf numFmtId="164" fontId="0" fillId="5" borderId="14" xfId="1" applyNumberFormat="1" applyFont="1" applyFill="1" applyBorder="1" applyAlignment="1" applyProtection="1">
      <protection locked="0"/>
    </xf>
    <xf numFmtId="38" fontId="8" fillId="0" borderId="14" xfId="0" applyNumberFormat="1" applyFont="1" applyBorder="1"/>
    <xf numFmtId="0" fontId="7" fillId="8" borderId="37" xfId="0" applyFont="1" applyFill="1" applyBorder="1" applyAlignment="1">
      <alignment horizontal="left" vertical="center"/>
    </xf>
    <xf numFmtId="43" fontId="0" fillId="2" borderId="65" xfId="0" applyNumberFormat="1" applyFill="1" applyBorder="1"/>
    <xf numFmtId="0" fontId="6" fillId="2" borderId="66" xfId="0" applyFont="1" applyFill="1" applyBorder="1"/>
    <xf numFmtId="10" fontId="8" fillId="5" borderId="22" xfId="2" applyNumberFormat="1" applyFont="1" applyFill="1" applyBorder="1" applyAlignment="1" applyProtection="1">
      <protection locked="0"/>
    </xf>
    <xf numFmtId="10" fontId="8" fillId="6" borderId="22" xfId="2" applyNumberFormat="1" applyFont="1" applyFill="1" applyBorder="1" applyAlignment="1" applyProtection="1">
      <protection locked="0"/>
    </xf>
    <xf numFmtId="41" fontId="2" fillId="2" borderId="26" xfId="0" applyNumberFormat="1" applyFont="1" applyFill="1" applyBorder="1"/>
    <xf numFmtId="164" fontId="2" fillId="8" borderId="46" xfId="0" applyNumberFormat="1" applyFont="1" applyFill="1" applyBorder="1"/>
    <xf numFmtId="41" fontId="2" fillId="0" borderId="18" xfId="0" applyNumberFormat="1" applyFont="1" applyBorder="1"/>
    <xf numFmtId="43" fontId="11" fillId="0" borderId="18" xfId="0" applyNumberFormat="1" applyFont="1" applyBorder="1" applyAlignment="1">
      <alignment horizontal="center" wrapText="1"/>
    </xf>
    <xf numFmtId="41" fontId="2" fillId="0" borderId="19" xfId="0" applyNumberFormat="1" applyFont="1" applyBorder="1"/>
    <xf numFmtId="41" fontId="2" fillId="6" borderId="68" xfId="0" applyNumberFormat="1" applyFont="1" applyFill="1" applyBorder="1"/>
    <xf numFmtId="0" fontId="2" fillId="2" borderId="20" xfId="0" applyFont="1" applyFill="1" applyBorder="1" applyAlignment="1">
      <alignment horizontal="left"/>
    </xf>
    <xf numFmtId="0" fontId="2" fillId="2" borderId="0" xfId="0" applyFont="1" applyFill="1" applyAlignment="1">
      <alignment horizontal="left"/>
    </xf>
    <xf numFmtId="164" fontId="8" fillId="2" borderId="0" xfId="0" applyNumberFormat="1" applyFont="1" applyFill="1"/>
    <xf numFmtId="0" fontId="6" fillId="0" borderId="0" xfId="0" applyFont="1"/>
    <xf numFmtId="164" fontId="0" fillId="3" borderId="27" xfId="0" applyNumberFormat="1" applyFill="1" applyBorder="1" applyAlignment="1">
      <alignment horizontal="right"/>
    </xf>
    <xf numFmtId="0" fontId="0" fillId="2" borderId="26" xfId="0" applyFill="1" applyBorder="1"/>
    <xf numFmtId="0" fontId="0" fillId="2" borderId="0" xfId="0" applyFill="1"/>
    <xf numFmtId="164" fontId="0" fillId="6" borderId="14" xfId="1" applyNumberFormat="1" applyFont="1" applyFill="1" applyBorder="1" applyAlignment="1" applyProtection="1">
      <protection locked="0"/>
    </xf>
    <xf numFmtId="164" fontId="0" fillId="6" borderId="27" xfId="1" applyNumberFormat="1" applyFont="1" applyFill="1" applyBorder="1" applyAlignment="1" applyProtection="1">
      <protection locked="0"/>
    </xf>
    <xf numFmtId="9" fontId="2" fillId="2" borderId="0" xfId="0" applyNumberFormat="1" applyFont="1" applyFill="1"/>
    <xf numFmtId="164" fontId="0" fillId="6" borderId="26" xfId="1" applyNumberFormat="1" applyFont="1" applyFill="1" applyBorder="1" applyAlignment="1" applyProtection="1">
      <protection locked="0"/>
    </xf>
    <xf numFmtId="38" fontId="0" fillId="2" borderId="14" xfId="0" applyNumberFormat="1" applyFill="1" applyBorder="1"/>
    <xf numFmtId="0" fontId="4" fillId="0" borderId="35" xfId="0" applyFont="1" applyBorder="1"/>
    <xf numFmtId="38" fontId="0" fillId="2" borderId="10" xfId="0" applyNumberFormat="1" applyFill="1" applyBorder="1"/>
    <xf numFmtId="164" fontId="8" fillId="5" borderId="33" xfId="0" applyNumberFormat="1" applyFont="1" applyFill="1" applyBorder="1" applyProtection="1">
      <protection locked="0"/>
    </xf>
    <xf numFmtId="43" fontId="8" fillId="5" borderId="33" xfId="0" applyNumberFormat="1" applyFont="1" applyFill="1" applyBorder="1" applyProtection="1">
      <protection locked="0"/>
    </xf>
    <xf numFmtId="0" fontId="0" fillId="2" borderId="40" xfId="0" applyFill="1" applyBorder="1"/>
    <xf numFmtId="0" fontId="0" fillId="2" borderId="41" xfId="0" applyFill="1" applyBorder="1"/>
    <xf numFmtId="41" fontId="0" fillId="0" borderId="43" xfId="0" applyNumberFormat="1" applyBorder="1" applyProtection="1">
      <protection locked="0"/>
    </xf>
    <xf numFmtId="43" fontId="4" fillId="0" borderId="0" xfId="0" applyNumberFormat="1" applyFont="1"/>
    <xf numFmtId="41" fontId="0" fillId="6" borderId="27" xfId="0" applyNumberFormat="1" applyFill="1" applyBorder="1" applyProtection="1">
      <protection locked="0"/>
    </xf>
    <xf numFmtId="43" fontId="4" fillId="0" borderId="0" xfId="0" applyNumberFormat="1" applyFont="1" applyAlignment="1">
      <alignment horizontal="left" indent="1"/>
    </xf>
    <xf numFmtId="43" fontId="5" fillId="0" borderId="0" xfId="0" applyNumberFormat="1" applyFont="1"/>
    <xf numFmtId="41" fontId="0" fillId="6" borderId="26" xfId="0" applyNumberFormat="1" applyFill="1" applyBorder="1" applyProtection="1">
      <protection locked="0"/>
    </xf>
    <xf numFmtId="43" fontId="10" fillId="8" borderId="62" xfId="0" applyNumberFormat="1" applyFont="1" applyFill="1" applyBorder="1"/>
    <xf numFmtId="43" fontId="0" fillId="6" borderId="34" xfId="0" applyNumberFormat="1" applyFill="1" applyBorder="1" applyProtection="1">
      <protection locked="0"/>
    </xf>
    <xf numFmtId="43" fontId="8" fillId="3" borderId="70" xfId="0" applyNumberFormat="1" applyFont="1" applyFill="1" applyBorder="1"/>
    <xf numFmtId="0" fontId="12" fillId="2" borderId="64" xfId="0" applyFont="1" applyFill="1" applyBorder="1"/>
    <xf numFmtId="0" fontId="0" fillId="2" borderId="43" xfId="0" applyFill="1" applyBorder="1"/>
    <xf numFmtId="41" fontId="2" fillId="8" borderId="70" xfId="0" applyNumberFormat="1" applyFont="1" applyFill="1" applyBorder="1"/>
    <xf numFmtId="164" fontId="2" fillId="8" borderId="62" xfId="0" applyNumberFormat="1" applyFont="1" applyFill="1" applyBorder="1"/>
    <xf numFmtId="41" fontId="0" fillId="6" borderId="6" xfId="0" applyNumberFormat="1" applyFill="1" applyBorder="1" applyProtection="1">
      <protection locked="0"/>
    </xf>
    <xf numFmtId="164" fontId="8" fillId="3" borderId="25" xfId="0" applyNumberFormat="1" applyFont="1" applyFill="1" applyBorder="1" applyAlignment="1">
      <alignment horizontal="left" indent="2"/>
    </xf>
    <xf numFmtId="41" fontId="0" fillId="6" borderId="71" xfId="0" applyNumberFormat="1" applyFill="1" applyBorder="1" applyProtection="1">
      <protection locked="0"/>
    </xf>
    <xf numFmtId="41" fontId="10" fillId="8" borderId="63" xfId="0" applyNumberFormat="1" applyFont="1" applyFill="1" applyBorder="1"/>
    <xf numFmtId="41" fontId="0" fillId="6" borderId="4" xfId="0" applyNumberFormat="1" applyFill="1" applyBorder="1" applyProtection="1">
      <protection locked="0"/>
    </xf>
    <xf numFmtId="41" fontId="0" fillId="6" borderId="25" xfId="0" applyNumberFormat="1" applyFill="1" applyBorder="1" applyProtection="1">
      <protection locked="0"/>
    </xf>
    <xf numFmtId="164" fontId="8" fillId="3" borderId="60" xfId="0" applyNumberFormat="1" applyFont="1" applyFill="1" applyBorder="1"/>
    <xf numFmtId="41" fontId="8" fillId="3" borderId="60" xfId="0" applyNumberFormat="1" applyFont="1" applyFill="1" applyBorder="1"/>
    <xf numFmtId="0" fontId="7" fillId="0" borderId="37" xfId="0" applyFont="1" applyBorder="1" applyAlignment="1">
      <alignment horizontal="center" vertical="center" wrapText="1"/>
    </xf>
    <xf numFmtId="164" fontId="10" fillId="0" borderId="0" xfId="0" applyNumberFormat="1" applyFont="1"/>
    <xf numFmtId="0" fontId="11" fillId="0" borderId="0" xfId="0" applyFont="1"/>
    <xf numFmtId="164" fontId="8" fillId="3" borderId="22" xfId="0" applyNumberFormat="1" applyFont="1" applyFill="1" applyBorder="1" applyAlignment="1">
      <alignment horizontal="left" indent="2"/>
    </xf>
    <xf numFmtId="164" fontId="8" fillId="3" borderId="22" xfId="0" applyNumberFormat="1" applyFont="1" applyFill="1" applyBorder="1"/>
    <xf numFmtId="43" fontId="8" fillId="3" borderId="22" xfId="0" applyNumberFormat="1" applyFont="1" applyFill="1" applyBorder="1"/>
    <xf numFmtId="41" fontId="2" fillId="0" borderId="63" xfId="0" applyNumberFormat="1" applyFont="1" applyBorder="1"/>
    <xf numFmtId="0" fontId="42" fillId="0" borderId="0" xfId="0" applyFont="1" applyAlignment="1">
      <alignment horizontal="left" wrapText="1"/>
    </xf>
    <xf numFmtId="0" fontId="39" fillId="2" borderId="0" xfId="0" applyFont="1" applyFill="1" applyAlignment="1">
      <alignment horizontal="center" wrapText="1"/>
    </xf>
    <xf numFmtId="0" fontId="39" fillId="2" borderId="7" xfId="0" applyFont="1" applyFill="1" applyBorder="1" applyAlignment="1">
      <alignment horizontal="center" wrapText="1"/>
    </xf>
    <xf numFmtId="0" fontId="0" fillId="2" borderId="0" xfId="0" applyFill="1" applyAlignment="1" applyProtection="1">
      <alignment horizontal="center"/>
      <protection locked="0"/>
    </xf>
    <xf numFmtId="0" fontId="0" fillId="2" borderId="5" xfId="0" applyFill="1" applyBorder="1" applyAlignment="1" applyProtection="1">
      <alignment horizontal="center"/>
      <protection locked="0"/>
    </xf>
    <xf numFmtId="0" fontId="33" fillId="4" borderId="17" xfId="0" applyFont="1" applyFill="1" applyBorder="1" applyAlignment="1">
      <alignment horizontal="center" vertical="center"/>
    </xf>
    <xf numFmtId="0" fontId="33" fillId="4" borderId="18" xfId="0" applyFont="1" applyFill="1" applyBorder="1" applyAlignment="1">
      <alignment horizontal="center" vertical="center"/>
    </xf>
    <xf numFmtId="0" fontId="33" fillId="4" borderId="19" xfId="0" applyFont="1" applyFill="1" applyBorder="1" applyAlignment="1">
      <alignment horizontal="center" vertical="center"/>
    </xf>
    <xf numFmtId="0" fontId="36" fillId="4" borderId="17" xfId="0" applyFont="1" applyFill="1" applyBorder="1" applyAlignment="1">
      <alignment horizontal="center" vertical="center"/>
    </xf>
    <xf numFmtId="0" fontId="36" fillId="4" borderId="18" xfId="0" applyFont="1" applyFill="1" applyBorder="1" applyAlignment="1">
      <alignment horizontal="center" vertical="center"/>
    </xf>
    <xf numFmtId="0" fontId="36" fillId="4" borderId="19" xfId="0" applyFont="1" applyFill="1" applyBorder="1" applyAlignment="1">
      <alignment horizontal="center" vertical="center"/>
    </xf>
    <xf numFmtId="0" fontId="33" fillId="4" borderId="17" xfId="0" applyFont="1" applyFill="1" applyBorder="1" applyAlignment="1">
      <alignment horizontal="center"/>
    </xf>
    <xf numFmtId="0" fontId="33" fillId="4" borderId="18" xfId="0" applyFont="1" applyFill="1" applyBorder="1" applyAlignment="1">
      <alignment horizontal="center"/>
    </xf>
    <xf numFmtId="0" fontId="33" fillId="4" borderId="19" xfId="0" applyFont="1" applyFill="1" applyBorder="1" applyAlignment="1">
      <alignment horizontal="center"/>
    </xf>
    <xf numFmtId="0" fontId="7" fillId="9" borderId="65" xfId="0" applyFont="1" applyFill="1" applyBorder="1" applyAlignment="1">
      <alignment horizontal="left" vertical="center"/>
    </xf>
    <xf numFmtId="0" fontId="7" fillId="9" borderId="66" xfId="0" applyFont="1" applyFill="1" applyBorder="1" applyAlignment="1">
      <alignment horizontal="left" vertical="center"/>
    </xf>
    <xf numFmtId="0" fontId="7" fillId="9" borderId="42" xfId="0" applyFont="1" applyFill="1" applyBorder="1" applyAlignment="1">
      <alignment horizontal="left" vertical="center"/>
    </xf>
    <xf numFmtId="0" fontId="6" fillId="2" borderId="20" xfId="0" applyFont="1" applyFill="1" applyBorder="1" applyAlignment="1">
      <alignment horizontal="left" indent="2"/>
    </xf>
    <xf numFmtId="0" fontId="6" fillId="2" borderId="0" xfId="0" applyFont="1" applyFill="1" applyAlignment="1">
      <alignment horizontal="left" indent="2"/>
    </xf>
    <xf numFmtId="0" fontId="9" fillId="3" borderId="69" xfId="0" applyFont="1" applyFill="1" applyBorder="1" applyAlignment="1">
      <alignment horizontal="left"/>
    </xf>
    <xf numFmtId="0" fontId="9" fillId="3" borderId="61" xfId="0" applyFont="1" applyFill="1" applyBorder="1" applyAlignment="1">
      <alignment horizontal="left"/>
    </xf>
    <xf numFmtId="0" fontId="9" fillId="3" borderId="25" xfId="0" applyFont="1" applyFill="1" applyBorder="1" applyAlignment="1">
      <alignment horizontal="left"/>
    </xf>
    <xf numFmtId="0" fontId="9" fillId="3" borderId="42" xfId="0" applyFont="1" applyFill="1" applyBorder="1" applyAlignment="1">
      <alignment horizontal="left"/>
    </xf>
    <xf numFmtId="0" fontId="7" fillId="8" borderId="63" xfId="0" applyFont="1" applyFill="1" applyBorder="1" applyAlignment="1">
      <alignment horizontal="left" vertical="center"/>
    </xf>
    <xf numFmtId="0" fontId="7" fillId="8" borderId="36" xfId="0" applyFont="1" applyFill="1" applyBorder="1" applyAlignment="1">
      <alignment horizontal="left" vertical="center"/>
    </xf>
    <xf numFmtId="0" fontId="7" fillId="0" borderId="35" xfId="0" applyFont="1" applyBorder="1" applyAlignment="1">
      <alignment horizontal="left" vertical="center" wrapText="1"/>
    </xf>
    <xf numFmtId="0" fontId="6" fillId="2" borderId="64" xfId="0" applyFont="1" applyFill="1" applyBorder="1" applyAlignment="1">
      <alignment horizontal="left" indent="2"/>
    </xf>
    <xf numFmtId="0" fontId="6" fillId="2" borderId="41" xfId="0" applyFont="1" applyFill="1" applyBorder="1" applyAlignment="1">
      <alignment horizontal="left" indent="2"/>
    </xf>
    <xf numFmtId="0" fontId="3" fillId="0" borderId="0" xfId="0" applyFont="1" applyAlignment="1">
      <alignment horizontal="left"/>
    </xf>
    <xf numFmtId="0" fontId="17" fillId="0" borderId="1" xfId="0" applyFont="1" applyBorder="1" applyAlignment="1">
      <alignment horizontal="left"/>
    </xf>
    <xf numFmtId="0" fontId="17" fillId="0" borderId="2" xfId="0" applyFont="1" applyBorder="1" applyAlignment="1">
      <alignment horizontal="left"/>
    </xf>
    <xf numFmtId="0" fontId="7" fillId="0" borderId="38" xfId="0" applyFont="1" applyBorder="1" applyAlignment="1">
      <alignment horizontal="center" vertical="center" wrapText="1"/>
    </xf>
    <xf numFmtId="0" fontId="7" fillId="0" borderId="39" xfId="0" applyFont="1" applyBorder="1" applyAlignment="1">
      <alignment horizontal="center" vertical="center" wrapText="1"/>
    </xf>
    <xf numFmtId="0" fontId="10" fillId="0" borderId="4" xfId="0" applyFont="1" applyBorder="1" applyAlignment="1">
      <alignment horizontal="right"/>
    </xf>
    <xf numFmtId="0" fontId="10" fillId="0" borderId="16" xfId="0" applyFont="1" applyBorder="1" applyAlignment="1">
      <alignment horizontal="right"/>
    </xf>
    <xf numFmtId="0" fontId="10" fillId="0" borderId="4" xfId="0" applyFont="1" applyBorder="1" applyAlignment="1">
      <alignment horizontal="right" vertical="center" wrapText="1"/>
    </xf>
    <xf numFmtId="0" fontId="10" fillId="0" borderId="16" xfId="0" applyFont="1" applyBorder="1" applyAlignment="1">
      <alignment horizontal="right" vertical="center" wrapText="1"/>
    </xf>
    <xf numFmtId="0" fontId="36" fillId="0" borderId="6" xfId="0" applyFont="1" applyBorder="1" applyAlignment="1">
      <alignment horizontal="right" vertical="center"/>
    </xf>
    <xf numFmtId="0" fontId="36" fillId="0" borderId="45" xfId="0" applyFont="1" applyBorder="1" applyAlignment="1">
      <alignment horizontal="right" vertical="center"/>
    </xf>
    <xf numFmtId="0" fontId="7" fillId="0" borderId="49" xfId="0" applyFont="1" applyBorder="1" applyAlignment="1">
      <alignment horizontal="center"/>
    </xf>
    <xf numFmtId="0" fontId="7" fillId="0" borderId="50" xfId="0" applyFont="1" applyBorder="1" applyAlignment="1">
      <alignment horizontal="center"/>
    </xf>
    <xf numFmtId="0" fontId="5" fillId="0" borderId="0" xfId="0" applyFont="1" applyAlignment="1">
      <alignment horizontal="left"/>
    </xf>
    <xf numFmtId="0" fontId="0" fillId="2" borderId="20" xfId="0" applyFill="1" applyBorder="1" applyAlignment="1">
      <alignment horizontal="center"/>
    </xf>
    <xf numFmtId="0" fontId="0" fillId="2" borderId="16" xfId="0" applyFill="1" applyBorder="1" applyAlignment="1">
      <alignment horizontal="center"/>
    </xf>
    <xf numFmtId="0" fontId="0" fillId="2" borderId="37" xfId="0" applyFill="1" applyBorder="1" applyAlignment="1">
      <alignment horizontal="center"/>
    </xf>
    <xf numFmtId="0" fontId="0" fillId="2" borderId="44" xfId="0" applyFill="1" applyBorder="1" applyAlignment="1">
      <alignment horizontal="center"/>
    </xf>
    <xf numFmtId="0" fontId="6" fillId="2" borderId="28" xfId="0" applyFont="1" applyFill="1" applyBorder="1" applyAlignment="1">
      <alignment horizontal="left" indent="2"/>
    </xf>
    <xf numFmtId="0" fontId="6" fillId="2" borderId="29" xfId="0" applyFont="1" applyFill="1" applyBorder="1" applyAlignment="1">
      <alignment horizontal="left" indent="2"/>
    </xf>
    <xf numFmtId="0" fontId="7" fillId="0" borderId="17" xfId="0" applyFont="1" applyBorder="1" applyAlignment="1">
      <alignment horizontal="left" vertical="center" wrapText="1"/>
    </xf>
    <xf numFmtId="0" fontId="7" fillId="0" borderId="18" xfId="0" applyFont="1" applyBorder="1" applyAlignment="1">
      <alignment horizontal="left" vertical="center" wrapText="1"/>
    </xf>
    <xf numFmtId="0" fontId="7" fillId="8" borderId="37" xfId="0" applyFont="1" applyFill="1" applyBorder="1" applyAlignment="1">
      <alignment horizontal="left" vertical="center"/>
    </xf>
    <xf numFmtId="0" fontId="7" fillId="8" borderId="35" xfId="0" applyFont="1" applyFill="1" applyBorder="1" applyAlignment="1">
      <alignment horizontal="left" vertical="center"/>
    </xf>
    <xf numFmtId="0" fontId="20" fillId="2" borderId="20" xfId="0" applyFont="1" applyFill="1" applyBorder="1" applyAlignment="1">
      <alignment horizontal="center"/>
    </xf>
    <xf numFmtId="0" fontId="20" fillId="2" borderId="16" xfId="0" applyFont="1" applyFill="1" applyBorder="1" applyAlignment="1">
      <alignment horizontal="center"/>
    </xf>
    <xf numFmtId="0" fontId="19" fillId="2" borderId="40" xfId="0" applyFont="1" applyFill="1" applyBorder="1" applyAlignment="1">
      <alignment horizontal="left" indent="2"/>
    </xf>
    <xf numFmtId="0" fontId="19" fillId="2" borderId="41" xfId="0" applyFont="1" applyFill="1" applyBorder="1" applyAlignment="1">
      <alignment horizontal="left" indent="2"/>
    </xf>
    <xf numFmtId="0" fontId="6" fillId="2" borderId="4" xfId="0" applyFont="1" applyFill="1" applyBorder="1" applyAlignment="1">
      <alignment horizontal="left" indent="2"/>
    </xf>
    <xf numFmtId="0" fontId="6" fillId="2" borderId="5" xfId="0" applyFont="1" applyFill="1" applyBorder="1" applyAlignment="1">
      <alignment horizontal="left" indent="2"/>
    </xf>
    <xf numFmtId="0" fontId="21" fillId="2" borderId="20" xfId="0" applyFont="1" applyFill="1" applyBorder="1" applyAlignment="1">
      <alignment horizontal="center"/>
    </xf>
    <xf numFmtId="0" fontId="21" fillId="2" borderId="16" xfId="0" applyFont="1" applyFill="1" applyBorder="1" applyAlignment="1">
      <alignment horizontal="center"/>
    </xf>
    <xf numFmtId="0" fontId="10" fillId="6" borderId="53" xfId="0" applyFont="1" applyFill="1" applyBorder="1" applyAlignment="1">
      <alignment horizontal="left"/>
    </xf>
    <xf numFmtId="0" fontId="10" fillId="6" borderId="27" xfId="0" applyFont="1" applyFill="1" applyBorder="1" applyAlignment="1">
      <alignment horizontal="left"/>
    </xf>
    <xf numFmtId="0" fontId="2" fillId="6" borderId="53" xfId="0" applyFont="1" applyFill="1" applyBorder="1" applyAlignment="1">
      <alignment horizontal="left" wrapText="1"/>
    </xf>
    <xf numFmtId="0" fontId="2" fillId="6" borderId="27" xfId="0" applyFont="1" applyFill="1" applyBorder="1" applyAlignment="1">
      <alignment horizontal="left" wrapText="1"/>
    </xf>
    <xf numFmtId="0" fontId="2" fillId="0" borderId="57" xfId="0" applyFont="1" applyBorder="1" applyAlignment="1">
      <alignment horizontal="left" vertical="center" wrapText="1"/>
    </xf>
    <xf numFmtId="0" fontId="2" fillId="0" borderId="54" xfId="0" applyFont="1" applyBorder="1" applyAlignment="1">
      <alignment horizontal="left" vertical="center" wrapText="1"/>
    </xf>
    <xf numFmtId="0" fontId="2" fillId="6" borderId="55" xfId="0" applyFont="1" applyFill="1" applyBorder="1" applyAlignment="1">
      <alignment horizontal="left" wrapText="1"/>
    </xf>
    <xf numFmtId="0" fontId="2" fillId="6" borderId="56" xfId="0" applyFont="1" applyFill="1" applyBorder="1" applyAlignment="1">
      <alignment horizontal="left" wrapText="1"/>
    </xf>
  </cellXfs>
  <cellStyles count="3">
    <cellStyle name="Comma" xfId="1" builtinId="3"/>
    <cellStyle name="Normal" xfId="0" builtinId="0"/>
    <cellStyle name="Percent" xfId="2" builtinId="5"/>
  </cellStyles>
  <dxfs count="76">
    <dxf>
      <border>
        <left style="hair">
          <color auto="1"/>
        </left>
        <right/>
        <top/>
        <bottom/>
        <vertical/>
        <horizontal/>
      </border>
    </dxf>
    <dxf>
      <border>
        <left style="hair">
          <color auto="1"/>
        </left>
        <right/>
        <top/>
        <bottom/>
        <vertical/>
        <horizontal/>
      </border>
    </dxf>
    <dxf>
      <border>
        <left style="hair">
          <color auto="1"/>
        </left>
        <right/>
        <top/>
        <bottom/>
        <vertical/>
        <horizontal/>
      </border>
    </dxf>
    <dxf>
      <border>
        <left style="hair">
          <color auto="1"/>
        </left>
        <right/>
        <top/>
        <bottom/>
        <vertical/>
        <horizontal/>
      </border>
    </dxf>
    <dxf>
      <font>
        <color rgb="FFFF0000"/>
      </font>
      <fill>
        <patternFill>
          <bgColor rgb="FFFFFF00"/>
        </patternFill>
      </fill>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5" tint="0.59996337778862885"/>
        </patternFill>
      </fill>
    </dxf>
    <dxf>
      <fill>
        <patternFill>
          <bgColor theme="5" tint="0.59996337778862885"/>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rgb="FF9C0006"/>
      </font>
      <fill>
        <patternFill>
          <bgColor rgb="FFFFC7CE"/>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4.9989318521683403E-2"/>
      </font>
      <fill>
        <patternFill>
          <bgColor theme="0" tint="-4.9989318521683403E-2"/>
        </patternFill>
      </fill>
      <border>
        <vertical/>
        <horizontal/>
      </border>
    </dxf>
    <dxf>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border>
        <right style="hair">
          <color auto="1"/>
        </right>
        <top style="hair">
          <color auto="1"/>
        </top>
        <bottom style="hair">
          <color auto="1"/>
        </bottom>
        <vertical/>
        <horizontal/>
      </border>
    </dxf>
    <dxf>
      <border>
        <right style="hair">
          <color auto="1"/>
        </right>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border>
        <left/>
        <right style="hair">
          <color auto="1"/>
        </right>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ill>
        <patternFill>
          <bgColor theme="0" tint="-4.9989318521683403E-2"/>
        </patternFill>
      </fill>
      <border>
        <left style="hair">
          <color auto="1"/>
        </left>
        <right style="hair">
          <color auto="1"/>
        </right>
        <top style="hair">
          <color auto="1"/>
        </top>
        <bottom style="hair">
          <color auto="1"/>
        </bottom>
        <vertical/>
        <horizontal/>
      </border>
    </dxf>
    <dxf>
      <font>
        <strike val="0"/>
      </font>
      <fill>
        <patternFill>
          <bgColor theme="0" tint="-4.9989318521683403E-2"/>
        </patternFill>
      </fill>
      <border>
        <left style="hair">
          <color auto="1"/>
        </left>
        <right style="hair">
          <color auto="1"/>
        </right>
        <top style="hair">
          <color auto="1"/>
        </top>
        <bottom style="hair">
          <color auto="1"/>
        </bottom>
      </border>
    </dxf>
    <dxf>
      <font>
        <strike val="0"/>
      </font>
      <fill>
        <patternFill>
          <bgColor theme="0" tint="-4.9989318521683403E-2"/>
        </patternFill>
      </fill>
      <border>
        <left style="hair">
          <color auto="1"/>
        </left>
        <right style="hair">
          <color auto="1"/>
        </right>
        <top style="hair">
          <color auto="1"/>
        </top>
        <bottom style="hair">
          <color auto="1"/>
        </bottom>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rgb="FFFF0000"/>
      </font>
      <fill>
        <patternFill>
          <bgColor rgb="FFFFFF00"/>
        </patternFill>
      </fill>
    </dxf>
    <dxf>
      <fill>
        <patternFill>
          <bgColor theme="5" tint="0.59996337778862885"/>
        </patternFill>
      </fill>
    </dxf>
    <dxf>
      <font>
        <b val="0"/>
        <i val="0"/>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border>
        <right/>
        <top style="hair">
          <color auto="1"/>
        </top>
        <bottom style="hair">
          <color auto="1"/>
        </bottom>
        <vertical/>
        <horizontal/>
      </border>
    </dxf>
    <dxf>
      <border>
        <top style="hair">
          <color auto="1"/>
        </top>
        <bottom style="hair">
          <color auto="1"/>
        </bottom>
        <vertical/>
        <horizontal/>
      </border>
    </dxf>
    <dxf>
      <border>
        <left style="thin">
          <color auto="1"/>
        </left>
        <right/>
        <top style="hair">
          <color auto="1"/>
        </top>
        <bottom/>
        <vertical/>
        <horizontal/>
      </border>
    </dxf>
    <dxf>
      <border>
        <left style="thin">
          <color auto="1"/>
        </left>
        <right/>
        <top/>
        <bottom style="hair">
          <color auto="1"/>
        </bottom>
        <vertical/>
        <horizontal/>
      </border>
    </dxf>
    <dxf>
      <font>
        <color rgb="FF9C0006"/>
      </font>
      <fill>
        <patternFill>
          <bgColor rgb="FFFFC7CE"/>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ill>
        <patternFill>
          <bgColor theme="5" tint="0.59996337778862885"/>
        </patternFill>
      </fill>
    </dxf>
    <dxf>
      <font>
        <color theme="0" tint="-0.14996795556505021"/>
      </font>
      <fill>
        <patternFill>
          <bgColor theme="0" tint="-4.9989318521683403E-2"/>
        </patternFill>
      </fill>
      <border>
        <left style="hair">
          <color auto="1"/>
        </left>
        <right style="hair">
          <color auto="1"/>
        </right>
        <top style="hair">
          <color auto="1"/>
        </top>
        <bottom style="hair">
          <color auto="1"/>
        </bottom>
        <vertical/>
        <horizontal/>
      </border>
    </dxf>
    <dxf>
      <font>
        <color theme="0"/>
      </font>
      <border>
        <left/>
        <right/>
        <top/>
        <bottom/>
      </border>
    </dxf>
    <dxf>
      <font>
        <color theme="0"/>
      </font>
      <fill>
        <patternFill patternType="none">
          <bgColor auto="1"/>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79998168889431442"/>
        </patternFill>
      </fill>
      <border>
        <left style="thin">
          <color auto="1"/>
        </left>
        <right style="thin">
          <color auto="1"/>
        </right>
        <top style="thin">
          <color auto="1"/>
        </top>
        <bottom style="thin">
          <color auto="1"/>
        </bottom>
        <vertical/>
        <horizontal/>
      </border>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ill>
        <patternFill>
          <bgColor theme="6"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8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cc\aocdata\divisions\LGL_SVCS\AB1058\Allocations\FY22-23%20Base%20Allocations\Budget%20Form\DRAFT%20FY22-23%20AB%201058%20Original%20Budge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Name val="Budget Instructions"/>
    </sheetNames>
    <sheetDataSet>
      <sheetData sheetId="0">
        <row r="8">
          <cell r="C8" t="str">
            <v>FAMILY LAW FACILITATOR PROGRAM</v>
          </cell>
        </row>
      </sheetData>
      <sheetData sheetId="1"/>
    </sheetDataSet>
  </externalBook>
</externalLink>
</file>

<file path=xl/theme/theme1.xml><?xml version="1.0" encoding="utf-8"?>
<a:theme xmlns:a="http://schemas.openxmlformats.org/drawingml/2006/main" name="Theme reporting form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6BFB9-66BE-4B3D-9788-EDD337A7A473}">
  <sheetPr>
    <tabColor theme="6" tint="0.59999389629810485"/>
  </sheetPr>
  <dimension ref="A1:O70"/>
  <sheetViews>
    <sheetView showGridLines="0" tabSelected="1" zoomScale="80" zoomScaleNormal="80" workbookViewId="0">
      <selection activeCell="C4" sqref="C4:E4"/>
    </sheetView>
  </sheetViews>
  <sheetFormatPr defaultColWidth="9.1796875" defaultRowHeight="12" x14ac:dyDescent="0.3"/>
  <cols>
    <col min="1" max="1" width="16.1796875" style="1" customWidth="1"/>
    <col min="2" max="2" width="26.453125" style="1" customWidth="1"/>
    <col min="3" max="6" width="15.6328125" style="1" customWidth="1"/>
    <col min="7" max="7" width="16.81640625" style="1" customWidth="1"/>
    <col min="8" max="8" width="2.453125" style="1" customWidth="1"/>
    <col min="9" max="11" width="16.81640625" style="1" customWidth="1"/>
    <col min="12" max="12" width="14.81640625" style="1" customWidth="1"/>
    <col min="13" max="13" width="28.08984375" style="68" customWidth="1"/>
    <col min="14" max="14" width="9.1796875" style="68"/>
    <col min="15" max="16384" width="9.1796875" style="1"/>
  </cols>
  <sheetData>
    <row r="1" spans="1:15" ht="15.5" x14ac:dyDescent="0.35">
      <c r="A1" s="227" t="s">
        <v>0</v>
      </c>
      <c r="B1" s="227"/>
      <c r="C1" s="23"/>
      <c r="D1" s="32" t="s">
        <v>59</v>
      </c>
      <c r="E1" s="51"/>
      <c r="F1" s="51"/>
      <c r="G1" s="32"/>
      <c r="H1" s="32"/>
      <c r="I1" s="32"/>
      <c r="J1" s="32"/>
      <c r="K1" s="32"/>
      <c r="L1" s="36"/>
      <c r="O1" s="36"/>
    </row>
    <row r="2" spans="1:15" ht="18.5" x14ac:dyDescent="0.45">
      <c r="A2" s="227" t="s">
        <v>1</v>
      </c>
      <c r="B2" s="227"/>
      <c r="C2" s="24"/>
      <c r="D2" s="33" t="s">
        <v>64</v>
      </c>
      <c r="E2" s="52"/>
      <c r="F2" s="52"/>
      <c r="G2" s="32"/>
      <c r="H2" s="34"/>
      <c r="I2" s="34"/>
      <c r="J2" s="34"/>
      <c r="K2" s="34"/>
      <c r="L2" s="36"/>
      <c r="O2" s="36"/>
    </row>
    <row r="3" spans="1:15" ht="12.5" thickBot="1" x14ac:dyDescent="0.35">
      <c r="A3" s="228" t="s">
        <v>169</v>
      </c>
      <c r="B3" s="229"/>
      <c r="C3" s="29"/>
      <c r="D3" s="23"/>
      <c r="E3" s="29"/>
      <c r="F3" s="29"/>
      <c r="G3" s="49"/>
      <c r="H3" s="49"/>
      <c r="I3" s="50"/>
      <c r="J3" s="68"/>
      <c r="K3" s="68"/>
      <c r="L3" s="36"/>
      <c r="M3" s="32" t="s">
        <v>130</v>
      </c>
      <c r="O3" s="36"/>
    </row>
    <row r="4" spans="1:15" ht="13.5" customHeight="1" thickBot="1" x14ac:dyDescent="0.4">
      <c r="A4" s="232" t="s">
        <v>123</v>
      </c>
      <c r="B4" s="233"/>
      <c r="C4" s="210" t="s">
        <v>170</v>
      </c>
      <c r="D4" s="211"/>
      <c r="E4" s="212"/>
      <c r="F4" s="53"/>
      <c r="G4" s="200" t="str">
        <f>IF(G44=0,"INPUT ORIGINAL BUDGET AMOUNTS BELOW","")</f>
        <v>INPUT ORIGINAL BUDGET AMOUNTS BELOW</v>
      </c>
      <c r="H4" s="37"/>
      <c r="I4" s="38"/>
      <c r="J4" s="37"/>
      <c r="K4" s="37"/>
      <c r="L4" s="36"/>
      <c r="M4" s="32">
        <f>SEARCH(M3,C4)</f>
        <v>1</v>
      </c>
      <c r="O4" s="36"/>
    </row>
    <row r="5" spans="1:15" s="22" customFormat="1" ht="13.5" customHeight="1" thickBot="1" x14ac:dyDescent="0.4">
      <c r="A5" s="54"/>
      <c r="B5" s="55"/>
      <c r="C5" s="56"/>
      <c r="D5" s="56"/>
      <c r="E5" s="56"/>
      <c r="F5" s="56"/>
      <c r="G5" s="200"/>
      <c r="H5" s="39"/>
      <c r="I5" s="40"/>
      <c r="J5" s="39"/>
      <c r="K5" s="39"/>
      <c r="L5" s="41"/>
      <c r="M5" s="83" t="s">
        <v>131</v>
      </c>
      <c r="N5" s="62"/>
      <c r="O5" s="41"/>
    </row>
    <row r="6" spans="1:15" s="22" customFormat="1" ht="13.5" customHeight="1" thickBot="1" x14ac:dyDescent="0.4">
      <c r="A6" s="234" t="s">
        <v>61</v>
      </c>
      <c r="B6" s="235"/>
      <c r="C6" s="207"/>
      <c r="D6" s="208"/>
      <c r="E6" s="209"/>
      <c r="F6" s="57"/>
      <c r="G6" s="200"/>
      <c r="H6" s="41"/>
      <c r="I6" s="61" t="s">
        <v>133</v>
      </c>
      <c r="J6" s="89"/>
      <c r="K6" s="89"/>
      <c r="L6" s="41"/>
      <c r="M6" s="83" t="s">
        <v>132</v>
      </c>
      <c r="N6" s="62"/>
      <c r="O6" s="41"/>
    </row>
    <row r="7" spans="1:15" s="22" customFormat="1" ht="13.5" customHeight="1" thickBot="1" x14ac:dyDescent="0.4">
      <c r="A7" s="58"/>
      <c r="B7" s="59"/>
      <c r="C7" s="57"/>
      <c r="D7" s="57"/>
      <c r="E7" s="57"/>
      <c r="F7" s="57"/>
      <c r="G7" s="200"/>
      <c r="H7" s="41"/>
      <c r="I7" s="42"/>
      <c r="J7" s="41"/>
      <c r="K7" s="41"/>
      <c r="L7" s="41"/>
      <c r="M7" s="62" t="e">
        <f>SEARCH(M5,C4)</f>
        <v>#VALUE!</v>
      </c>
      <c r="N7" s="62"/>
      <c r="O7" s="41"/>
    </row>
    <row r="8" spans="1:15" s="22" customFormat="1" ht="13.5" customHeight="1" thickBot="1" x14ac:dyDescent="0.4">
      <c r="A8" s="236" t="s">
        <v>60</v>
      </c>
      <c r="B8" s="237"/>
      <c r="C8" s="204" t="s">
        <v>59</v>
      </c>
      <c r="D8" s="205"/>
      <c r="E8" s="206"/>
      <c r="F8" s="60"/>
      <c r="G8" s="201"/>
      <c r="H8" s="43"/>
      <c r="I8" s="44"/>
      <c r="J8" s="48"/>
      <c r="K8" s="48"/>
      <c r="L8" s="41"/>
      <c r="M8" s="62" t="e">
        <f>SEARCH(M6,C4)</f>
        <v>#VALUE!</v>
      </c>
      <c r="N8" s="62"/>
      <c r="O8" s="41"/>
    </row>
    <row r="9" spans="1:15" s="22" customFormat="1" ht="13.5" customHeight="1" x14ac:dyDescent="0.35">
      <c r="A9" s="45"/>
      <c r="B9" s="46"/>
      <c r="C9" s="47"/>
      <c r="D9" s="48"/>
      <c r="E9" s="48"/>
      <c r="F9" s="48"/>
      <c r="G9" s="48"/>
      <c r="H9" s="48"/>
      <c r="I9" s="48"/>
      <c r="J9" s="48"/>
      <c r="K9" s="48"/>
      <c r="L9" s="41"/>
      <c r="M9" s="62"/>
      <c r="N9" s="62"/>
      <c r="O9" s="41"/>
    </row>
    <row r="10" spans="1:15" ht="16" thickBot="1" x14ac:dyDescent="0.4">
      <c r="A10" s="238" t="str">
        <f>IF(OR(C4="",C8=""),"YOU MUST SELECT BUDGET AND PROGRAM TITLES","")</f>
        <v/>
      </c>
      <c r="B10" s="239"/>
      <c r="C10" s="2" t="s">
        <v>2</v>
      </c>
      <c r="D10" s="2" t="s">
        <v>3</v>
      </c>
      <c r="E10" s="2" t="s">
        <v>4</v>
      </c>
      <c r="F10" s="2" t="s">
        <v>5</v>
      </c>
      <c r="G10" s="2" t="s">
        <v>6</v>
      </c>
      <c r="H10" s="3"/>
      <c r="I10" s="30" t="s">
        <v>7</v>
      </c>
      <c r="J10" s="86" t="s">
        <v>164</v>
      </c>
      <c r="K10" s="2" t="s">
        <v>165</v>
      </c>
      <c r="L10" s="35"/>
      <c r="M10" s="84"/>
      <c r="N10" s="35" t="s">
        <v>65</v>
      </c>
    </row>
    <row r="11" spans="1:15" ht="46.5" customHeight="1" thickBot="1" x14ac:dyDescent="0.4">
      <c r="A11" s="230" t="s">
        <v>63</v>
      </c>
      <c r="B11" s="231"/>
      <c r="C11" s="4" t="s">
        <v>8</v>
      </c>
      <c r="D11" s="4" t="s">
        <v>9</v>
      </c>
      <c r="E11" s="4" t="s">
        <v>10</v>
      </c>
      <c r="F11" s="4" t="s">
        <v>11</v>
      </c>
      <c r="G11" s="31" t="s">
        <v>12</v>
      </c>
      <c r="H11" s="5"/>
      <c r="I11" s="192" t="str" cm="1">
        <f t="array" ref="I11">_xlfn.IFS(ISNUMBER(SEARCH("MIDYEAR",C4)),"MIDYEAR BUDGET",ISNUMBER(SEARCH("REVISION",C4)),"BUDGET REVISION",ISNUMBER(SEARCH("Original",C4)),"MYR/BUDGET REVISION")</f>
        <v>MYR/BUDGET REVISION</v>
      </c>
      <c r="J11" s="123" t="str" cm="1">
        <f t="array" ref="J11">_xlfn.IFS(ISNUMBER(SEARCH("MIDYEAR",C4)),"MIDYEAR IND",ISNUMBER(SEARCH("REVISION",C4)),"REVISION IND",ISNUMBER(SEARCH("ORIGINAL",C4))," ")</f>
        <v xml:space="preserve"> </v>
      </c>
      <c r="K11" s="31" t="str" cm="1">
        <f t="array" ref="K11">_xlfn.IFS(ISNUMBER(SEARCH("MIDYEAR",C4)),"MIDYEAR FTE",ISNUMBER(SEARCH("REVISION",C4)),"REVISION FTE",ISNUMBER(SEARCH("ORIGINAL",C4))," ")</f>
        <v xml:space="preserve"> </v>
      </c>
      <c r="L11" s="35"/>
      <c r="M11" s="84"/>
      <c r="N11" s="35" t="s">
        <v>66</v>
      </c>
    </row>
    <row r="12" spans="1:15" ht="15.5" x14ac:dyDescent="0.35">
      <c r="A12" s="253" t="str">
        <f>IF(C8="CHILD SUPPORT COMMISSIONER PROGRAM","COMMISSIONER",IF(C8="FAMILY LAW FACILITATOR PROGRAM", "FAMILY LAW FACILITATOR",""))</f>
        <v>COMMISSIONER</v>
      </c>
      <c r="B12" s="254"/>
      <c r="C12" s="100"/>
      <c r="D12" s="101"/>
      <c r="E12" s="102"/>
      <c r="F12" s="102"/>
      <c r="G12" s="103">
        <f>E12+F12</f>
        <v>0</v>
      </c>
      <c r="H12" s="6"/>
      <c r="I12" s="184"/>
      <c r="J12" s="186"/>
      <c r="K12" s="178"/>
      <c r="L12" s="35"/>
      <c r="M12" s="84"/>
      <c r="N12" s="35" t="s">
        <v>67</v>
      </c>
    </row>
    <row r="13" spans="1:15" ht="15.5" x14ac:dyDescent="0.35">
      <c r="A13" s="255" t="str">
        <f>IF(C8="CHILD SUPPORT COMMISSIONER PROGRAM","COURT REPORTER",IF(C8="FAMILY LAW FACILITATOR PROGRAM", "ATTORNEY",""))</f>
        <v>COURT REPORTER</v>
      </c>
      <c r="B13" s="256"/>
      <c r="C13" s="100"/>
      <c r="D13" s="101"/>
      <c r="E13" s="102"/>
      <c r="F13" s="102"/>
      <c r="G13" s="103">
        <f t="shared" ref="G13:G19" si="0">E13+F13</f>
        <v>0</v>
      </c>
      <c r="H13" s="6"/>
      <c r="I13" s="184"/>
      <c r="J13" s="184"/>
      <c r="K13" s="118"/>
      <c r="L13" s="35"/>
      <c r="M13" s="84"/>
      <c r="N13" s="35" t="s">
        <v>68</v>
      </c>
    </row>
    <row r="14" spans="1:15" ht="15.5" x14ac:dyDescent="0.35">
      <c r="A14" s="255" t="s">
        <v>166</v>
      </c>
      <c r="B14" s="256"/>
      <c r="C14" s="100"/>
      <c r="D14" s="101"/>
      <c r="E14" s="102"/>
      <c r="F14" s="102"/>
      <c r="G14" s="103">
        <f t="shared" si="0"/>
        <v>0</v>
      </c>
      <c r="H14" s="6"/>
      <c r="I14" s="184"/>
      <c r="J14" s="184"/>
      <c r="K14" s="118"/>
      <c r="L14" s="35"/>
      <c r="M14" s="84"/>
      <c r="N14" s="35" t="s">
        <v>69</v>
      </c>
    </row>
    <row r="15" spans="1:15" ht="15.5" x14ac:dyDescent="0.35">
      <c r="A15" s="255" t="s">
        <v>167</v>
      </c>
      <c r="B15" s="256"/>
      <c r="C15" s="100"/>
      <c r="D15" s="104"/>
      <c r="E15" s="105"/>
      <c r="F15" s="105"/>
      <c r="G15" s="103">
        <f t="shared" si="0"/>
        <v>0</v>
      </c>
      <c r="H15" s="6"/>
      <c r="I15" s="184"/>
      <c r="J15" s="184"/>
      <c r="K15" s="118"/>
      <c r="L15" s="35"/>
      <c r="M15" s="84"/>
      <c r="N15" s="35" t="s">
        <v>70</v>
      </c>
    </row>
    <row r="16" spans="1:15" ht="15.5" x14ac:dyDescent="0.35">
      <c r="A16" s="26" t="str">
        <f>IF(C8="CHILD SUPPORT COMMISSIONER PROGRAM","COURT INTERPRETER",IF(C8="FAMILY LAW FACILITATOR PROGRAM", "OTHER (SPECIFY):",""))</f>
        <v>COURT INTERPRETER</v>
      </c>
      <c r="B16" s="27"/>
      <c r="C16" s="106"/>
      <c r="D16" s="104"/>
      <c r="E16" s="105"/>
      <c r="F16" s="105"/>
      <c r="G16" s="103">
        <f t="shared" si="0"/>
        <v>0</v>
      </c>
      <c r="H16" s="6"/>
      <c r="I16" s="184"/>
      <c r="J16" s="184"/>
      <c r="K16" s="118"/>
      <c r="L16" s="35"/>
      <c r="M16" s="84"/>
      <c r="N16" s="35" t="s">
        <v>71</v>
      </c>
    </row>
    <row r="17" spans="1:14" ht="15.5" x14ac:dyDescent="0.35">
      <c r="A17" s="28" t="s">
        <v>62</v>
      </c>
      <c r="B17" s="124"/>
      <c r="C17" s="100"/>
      <c r="D17" s="101"/>
      <c r="E17" s="102"/>
      <c r="F17" s="102"/>
      <c r="G17" s="103">
        <f t="shared" si="0"/>
        <v>0</v>
      </c>
      <c r="H17" s="6"/>
      <c r="I17" s="184"/>
      <c r="J17" s="184"/>
      <c r="K17" s="118"/>
      <c r="L17" s="35"/>
      <c r="M17" s="84"/>
      <c r="N17" s="35" t="s">
        <v>72</v>
      </c>
    </row>
    <row r="18" spans="1:14" ht="15.5" x14ac:dyDescent="0.35">
      <c r="A18" s="28" t="s">
        <v>62</v>
      </c>
      <c r="B18" s="125"/>
      <c r="C18" s="100"/>
      <c r="D18" s="104"/>
      <c r="E18" s="105"/>
      <c r="F18" s="105"/>
      <c r="G18" s="103">
        <f t="shared" si="0"/>
        <v>0</v>
      </c>
      <c r="H18" s="6"/>
      <c r="I18" s="184"/>
      <c r="J18" s="184"/>
      <c r="K18" s="118"/>
      <c r="L18" s="35"/>
      <c r="M18" s="84"/>
      <c r="N18" s="35" t="s">
        <v>73</v>
      </c>
    </row>
    <row r="19" spans="1:14" ht="15.5" x14ac:dyDescent="0.35">
      <c r="A19" s="28" t="s">
        <v>62</v>
      </c>
      <c r="B19" s="126"/>
      <c r="C19" s="106"/>
      <c r="D19" s="104"/>
      <c r="E19" s="105"/>
      <c r="F19" s="105"/>
      <c r="G19" s="103">
        <f t="shared" si="0"/>
        <v>0</v>
      </c>
      <c r="H19" s="6"/>
      <c r="I19" s="184"/>
      <c r="J19" s="184"/>
      <c r="K19" s="118"/>
      <c r="L19" s="35"/>
      <c r="M19" s="84"/>
      <c r="N19" s="35" t="s">
        <v>74</v>
      </c>
    </row>
    <row r="20" spans="1:14" ht="16" thickBot="1" x14ac:dyDescent="0.4">
      <c r="A20" s="220" t="s">
        <v>14</v>
      </c>
      <c r="B20" s="221"/>
      <c r="C20" s="196">
        <f>SUM(C13:C19)</f>
        <v>0</v>
      </c>
      <c r="D20" s="197">
        <f>SUM(D13:D19)</f>
        <v>0</v>
      </c>
      <c r="E20" s="196">
        <f>SUM(E13:E19)</f>
        <v>0</v>
      </c>
      <c r="F20" s="196">
        <f>SUM(F13:F19)</f>
        <v>0</v>
      </c>
      <c r="G20" s="196">
        <f>SUM(G13:G19)</f>
        <v>0</v>
      </c>
      <c r="H20" s="7"/>
      <c r="I20" s="195">
        <f>SUM(I13:I19)</f>
        <v>0</v>
      </c>
      <c r="J20" s="185">
        <f>SUM(J13:J19)</f>
        <v>0</v>
      </c>
      <c r="K20" s="127">
        <f>SUM(K13:K19)</f>
        <v>0</v>
      </c>
      <c r="L20" s="35"/>
      <c r="M20" s="84"/>
      <c r="N20" s="35" t="s">
        <v>75</v>
      </c>
    </row>
    <row r="21" spans="1:14" ht="16.5" thickTop="1" thickBot="1" x14ac:dyDescent="0.4">
      <c r="A21" s="222" t="s">
        <v>15</v>
      </c>
      <c r="B21" s="223"/>
      <c r="C21" s="130">
        <f>C20+C12</f>
        <v>0</v>
      </c>
      <c r="D21" s="131">
        <f>D20+D12</f>
        <v>0</v>
      </c>
      <c r="E21" s="130">
        <f>E20+E12</f>
        <v>0</v>
      </c>
      <c r="F21" s="130">
        <f>F20+F12</f>
        <v>0</v>
      </c>
      <c r="G21" s="130">
        <f>G20+G12</f>
        <v>0</v>
      </c>
      <c r="H21" s="193"/>
      <c r="I21" s="130">
        <f>I20+I12</f>
        <v>0</v>
      </c>
      <c r="J21" s="187">
        <f>J20+J12</f>
        <v>0</v>
      </c>
      <c r="K21" s="177">
        <f>K20+K12</f>
        <v>0</v>
      </c>
      <c r="L21" s="35"/>
      <c r="M21" s="84"/>
      <c r="N21" s="35" t="s">
        <v>76</v>
      </c>
    </row>
    <row r="22" spans="1:14" ht="13.5" customHeight="1" x14ac:dyDescent="0.35">
      <c r="A22" s="194"/>
      <c r="B22" s="194"/>
      <c r="C22" s="172"/>
      <c r="D22" s="172"/>
      <c r="E22" s="172"/>
      <c r="F22" s="172"/>
      <c r="G22" s="172"/>
      <c r="H22" s="172"/>
      <c r="I22" s="91"/>
      <c r="J22" s="91"/>
      <c r="K22" s="67"/>
      <c r="L22" s="35"/>
      <c r="M22" s="84"/>
      <c r="N22" s="35" t="s">
        <v>77</v>
      </c>
    </row>
    <row r="23" spans="1:14" ht="25.5" customHeight="1" thickBot="1" x14ac:dyDescent="0.4">
      <c r="A23" s="224" t="s">
        <v>16</v>
      </c>
      <c r="B23" s="224"/>
      <c r="C23" s="224"/>
      <c r="D23" s="224"/>
      <c r="E23" s="224"/>
      <c r="F23" s="224"/>
      <c r="G23" s="224"/>
      <c r="H23" s="224"/>
      <c r="I23" s="224"/>
      <c r="J23" s="119"/>
      <c r="K23" s="120"/>
      <c r="L23" s="35"/>
      <c r="M23" s="84"/>
      <c r="N23" s="35" t="s">
        <v>78</v>
      </c>
    </row>
    <row r="24" spans="1:14" ht="15.5" x14ac:dyDescent="0.35">
      <c r="A24" s="225" t="str">
        <f>IF(C8="CHILD SUPPORT COMMISSIONER PROGRAM","CONTRACT COMMISSIONER",IF(C8="FAMILY LAW FACILITATOR PROGRAM", "CONTRACT FAMILY LAW FACILITATOR",""))</f>
        <v>CONTRACT COMMISSIONER</v>
      </c>
      <c r="B24" s="226"/>
      <c r="C24" s="167"/>
      <c r="D24" s="168"/>
      <c r="E24" s="169"/>
      <c r="F24" s="170"/>
      <c r="G24" s="111"/>
      <c r="H24" s="171"/>
      <c r="I24" s="186"/>
      <c r="J24" s="186"/>
      <c r="K24" s="178"/>
      <c r="L24" s="35"/>
      <c r="M24" s="84"/>
      <c r="N24" s="35" t="s">
        <v>79</v>
      </c>
    </row>
    <row r="25" spans="1:14" ht="15.5" x14ac:dyDescent="0.35">
      <c r="A25" s="9" t="str">
        <f>IF(C8="CHILD SUPPORT COMMISSIONER PROGRAM","CONTRACT REPORTER",IF(C8="FAMILY LAW FACILITATOR PROGRAM", "CONTRACT STAFF ATTORNEY",""))</f>
        <v>CONTRACT REPORTER</v>
      </c>
      <c r="B25" s="88"/>
      <c r="C25" s="107"/>
      <c r="D25" s="108"/>
      <c r="E25" s="92"/>
      <c r="F25" s="10"/>
      <c r="G25" s="112"/>
      <c r="H25" s="6"/>
      <c r="I25" s="188"/>
      <c r="J25" s="188"/>
      <c r="K25" s="121"/>
      <c r="L25" s="35"/>
      <c r="M25" s="84"/>
      <c r="N25" s="35" t="s">
        <v>80</v>
      </c>
    </row>
    <row r="26" spans="1:14" ht="16" thickBot="1" x14ac:dyDescent="0.4">
      <c r="A26" s="11" t="str">
        <f>IF(C8="CHILD SUPPORT COMMISSIONER PROGRAM","CONTRACT COURT INTERPETER",IF(C8="FAMILY LAW FACILITATOR PROGRAM", "OTHER CONTRACT STAFF",""))</f>
        <v>CONTRACT COURT INTERPETER</v>
      </c>
      <c r="B26" s="25"/>
      <c r="C26" s="109"/>
      <c r="D26" s="110"/>
      <c r="E26" s="93"/>
      <c r="F26" s="13"/>
      <c r="G26" s="113"/>
      <c r="H26" s="6"/>
      <c r="I26" s="189"/>
      <c r="J26" s="189"/>
      <c r="K26" s="122"/>
      <c r="L26" s="35"/>
      <c r="M26" s="84"/>
      <c r="N26" s="35" t="s">
        <v>81</v>
      </c>
    </row>
    <row r="27" spans="1:14" ht="16.5" thickTop="1" thickBot="1" x14ac:dyDescent="0.4">
      <c r="A27" s="218" t="s">
        <v>17</v>
      </c>
      <c r="B27" s="219"/>
      <c r="C27" s="136">
        <f>SUM(C24:C26)</f>
        <v>0</v>
      </c>
      <c r="D27" s="137">
        <f>SUM(D24:D26)</f>
        <v>0</v>
      </c>
      <c r="E27" s="138"/>
      <c r="F27" s="139"/>
      <c r="G27" s="136">
        <f>SUM(G24:G26)</f>
        <v>0</v>
      </c>
      <c r="H27" s="7"/>
      <c r="I27" s="190">
        <f>SUM(I24:I26)</f>
        <v>0</v>
      </c>
      <c r="J27" s="191">
        <f t="shared" ref="J27:K27" si="1">SUM(J24:J26)</f>
        <v>0</v>
      </c>
      <c r="K27" s="179">
        <f t="shared" si="1"/>
        <v>0</v>
      </c>
      <c r="L27" s="35"/>
      <c r="M27" s="84"/>
      <c r="N27" s="35" t="s">
        <v>82</v>
      </c>
    </row>
    <row r="28" spans="1:14" ht="15.5" x14ac:dyDescent="0.35">
      <c r="A28" s="216" t="s">
        <v>18</v>
      </c>
      <c r="B28" s="217"/>
      <c r="C28" s="159"/>
      <c r="D28" s="159"/>
      <c r="E28" s="159"/>
      <c r="F28" s="159"/>
      <c r="G28" s="103"/>
      <c r="H28" s="172"/>
      <c r="I28" s="90"/>
      <c r="J28" s="6"/>
      <c r="K28" s="6"/>
      <c r="L28" s="35"/>
      <c r="M28" s="84"/>
      <c r="N28" s="35" t="s">
        <v>83</v>
      </c>
    </row>
    <row r="29" spans="1:14" ht="15.5" x14ac:dyDescent="0.35">
      <c r="A29" s="9" t="s">
        <v>19</v>
      </c>
      <c r="B29" s="135"/>
      <c r="C29" s="159"/>
      <c r="D29" s="159"/>
      <c r="E29" s="159"/>
      <c r="F29" s="159"/>
      <c r="G29" s="114"/>
      <c r="H29" s="172"/>
      <c r="I29" s="173"/>
      <c r="J29" s="6"/>
      <c r="K29" s="6"/>
      <c r="L29" s="35"/>
      <c r="M29" s="84"/>
      <c r="N29" s="35" t="s">
        <v>84</v>
      </c>
    </row>
    <row r="30" spans="1:14" ht="15.5" x14ac:dyDescent="0.35">
      <c r="A30" s="216" t="s">
        <v>162</v>
      </c>
      <c r="B30" s="217"/>
      <c r="C30" s="202"/>
      <c r="D30" s="202"/>
      <c r="E30" s="202"/>
      <c r="F30" s="203"/>
      <c r="G30" s="114"/>
      <c r="H30" s="172"/>
      <c r="I30" s="173"/>
      <c r="J30" s="6"/>
      <c r="K30" s="6"/>
      <c r="L30" s="35"/>
      <c r="M30" s="84"/>
      <c r="N30" s="35" t="s">
        <v>85</v>
      </c>
    </row>
    <row r="31" spans="1:14" ht="15.5" x14ac:dyDescent="0.35">
      <c r="A31" s="216" t="s">
        <v>21</v>
      </c>
      <c r="B31" s="217"/>
      <c r="C31" s="159"/>
      <c r="D31" s="159"/>
      <c r="E31" s="159"/>
      <c r="F31" s="159"/>
      <c r="G31" s="114"/>
      <c r="H31" s="172"/>
      <c r="I31" s="173"/>
      <c r="J31" s="6"/>
      <c r="K31" s="6"/>
      <c r="L31" s="35"/>
      <c r="M31" s="84"/>
      <c r="N31" s="35" t="s">
        <v>86</v>
      </c>
    </row>
    <row r="32" spans="1:14" ht="15.5" x14ac:dyDescent="0.35">
      <c r="A32" s="216" t="s">
        <v>22</v>
      </c>
      <c r="B32" s="217"/>
      <c r="C32" s="159"/>
      <c r="D32" s="159"/>
      <c r="E32" s="159"/>
      <c r="F32" s="159"/>
      <c r="G32" s="114"/>
      <c r="H32" s="172"/>
      <c r="I32" s="173"/>
      <c r="J32" s="6"/>
      <c r="K32" s="6"/>
      <c r="L32" s="35"/>
      <c r="M32" s="84"/>
      <c r="N32" s="35" t="s">
        <v>87</v>
      </c>
    </row>
    <row r="33" spans="1:14" ht="15.5" x14ac:dyDescent="0.35">
      <c r="A33" s="216" t="s">
        <v>23</v>
      </c>
      <c r="B33" s="217"/>
      <c r="C33" s="159"/>
      <c r="D33" s="159"/>
      <c r="E33" s="159"/>
      <c r="F33" s="159"/>
      <c r="G33" s="114"/>
      <c r="H33" s="172"/>
      <c r="I33" s="173"/>
      <c r="J33" s="6"/>
      <c r="K33" s="6"/>
      <c r="L33" s="35"/>
      <c r="M33" s="84"/>
      <c r="N33" s="35" t="s">
        <v>88</v>
      </c>
    </row>
    <row r="34" spans="1:14" ht="15.5" x14ac:dyDescent="0.35">
      <c r="A34" s="216" t="s">
        <v>24</v>
      </c>
      <c r="B34" s="217"/>
      <c r="C34" s="159"/>
      <c r="D34" s="159"/>
      <c r="E34" s="159"/>
      <c r="F34" s="159"/>
      <c r="G34" s="114"/>
      <c r="H34" s="172"/>
      <c r="I34" s="173"/>
      <c r="J34" s="6"/>
      <c r="K34" s="6"/>
      <c r="L34" s="35"/>
      <c r="M34" s="84"/>
      <c r="N34" s="35" t="s">
        <v>89</v>
      </c>
    </row>
    <row r="35" spans="1:14" ht="15.5" x14ac:dyDescent="0.35">
      <c r="A35" s="216" t="str">
        <f>IF(C8="CHILD SUPPORT COMMISSIONER PROGRAM"," SECURITY: PERIMETER",IF(C8="FAMILY LAW FACILITATOR PROGRAM", "SECURITY",""))</f>
        <v xml:space="preserve"> SECURITY: PERIMETER</v>
      </c>
      <c r="B35" s="217"/>
      <c r="C35" s="159"/>
      <c r="D35" s="159"/>
      <c r="E35" s="159"/>
      <c r="F35" s="10"/>
      <c r="G35" s="114"/>
      <c r="H35" s="174"/>
      <c r="I35" s="173"/>
      <c r="J35" s="6"/>
      <c r="K35" s="6"/>
      <c r="L35" s="35"/>
      <c r="M35" s="84"/>
      <c r="N35" s="35" t="s">
        <v>90</v>
      </c>
    </row>
    <row r="36" spans="1:14" ht="16" thickBot="1" x14ac:dyDescent="0.4">
      <c r="A36" s="245" t="str">
        <f>IF(C8="CHILD SUPPORT COMMISSIONER PROGRAM"," SECURITY: BAILIFF SERVICES",IF(C8="FAMILY LAW FACILITATOR PROGRAM", "MEMBERSHIP DUES (REQUIRED BY THE PROGRAM)",""))</f>
        <v xml:space="preserve"> SECURITY: BAILIFF SERVICES</v>
      </c>
      <c r="B36" s="246"/>
      <c r="C36" s="12"/>
      <c r="D36" s="12"/>
      <c r="E36" s="12"/>
      <c r="F36" s="13"/>
      <c r="G36" s="113"/>
      <c r="H36" s="175"/>
      <c r="I36" s="176"/>
      <c r="J36" s="6"/>
      <c r="K36" s="6"/>
      <c r="L36" s="35"/>
      <c r="M36" s="84"/>
      <c r="N36" s="35" t="s">
        <v>91</v>
      </c>
    </row>
    <row r="37" spans="1:14" ht="16.5" thickTop="1" thickBot="1" x14ac:dyDescent="0.4">
      <c r="A37" s="142" t="s">
        <v>25</v>
      </c>
      <c r="B37" s="132"/>
      <c r="C37" s="133"/>
      <c r="D37" s="133"/>
      <c r="E37" s="133"/>
      <c r="F37" s="133"/>
      <c r="G37" s="134">
        <f t="shared" ref="G37" si="2">SUM(G27:G36)</f>
        <v>0</v>
      </c>
      <c r="H37" s="198"/>
      <c r="I37" s="134">
        <f>SUM(I27:I36)</f>
        <v>0</v>
      </c>
      <c r="J37" s="94"/>
      <c r="K37" s="94"/>
      <c r="L37" s="35"/>
      <c r="M37" s="84"/>
      <c r="N37" s="35" t="s">
        <v>92</v>
      </c>
    </row>
    <row r="38" spans="1:14" ht="15" customHeight="1" thickBot="1" x14ac:dyDescent="0.4">
      <c r="A38" s="64"/>
      <c r="B38" s="64"/>
      <c r="C38" s="65"/>
      <c r="D38" s="65"/>
      <c r="E38" s="65"/>
      <c r="F38" s="65"/>
      <c r="G38" s="66"/>
      <c r="H38" s="63"/>
      <c r="I38" s="66"/>
      <c r="J38" s="94"/>
      <c r="K38" s="94"/>
      <c r="L38" s="35"/>
      <c r="M38" s="84"/>
      <c r="N38" s="35" t="s">
        <v>93</v>
      </c>
    </row>
    <row r="39" spans="1:14" ht="21.65" customHeight="1" thickBot="1" x14ac:dyDescent="0.4">
      <c r="A39" s="247" t="s">
        <v>134</v>
      </c>
      <c r="B39" s="248"/>
      <c r="C39" s="248"/>
      <c r="D39" s="248"/>
      <c r="E39" s="248"/>
      <c r="F39" s="248"/>
      <c r="G39" s="149"/>
      <c r="H39" s="150"/>
      <c r="I39" s="151"/>
      <c r="J39" s="94"/>
      <c r="K39" s="94"/>
      <c r="L39" s="199" t="str">
        <f>IF(OR(I11="MIDYEAR BUDGET",I11="BUDGET REVISION"),"After the midyear reallocation contingency expenses must be $0","")</f>
        <v/>
      </c>
      <c r="M39" s="199"/>
      <c r="N39" s="35" t="s">
        <v>94</v>
      </c>
    </row>
    <row r="40" spans="1:14" ht="16" customHeight="1" thickBot="1" x14ac:dyDescent="0.4">
      <c r="A40" s="213" t="s">
        <v>168</v>
      </c>
      <c r="B40" s="214"/>
      <c r="C40" s="214"/>
      <c r="D40" s="214"/>
      <c r="E40" s="214"/>
      <c r="F40" s="215"/>
      <c r="G40" s="115"/>
      <c r="H40" s="63"/>
      <c r="I40" s="152">
        <v>0</v>
      </c>
      <c r="J40" s="94"/>
      <c r="K40" s="94"/>
      <c r="L40" s="199"/>
      <c r="M40" s="199"/>
      <c r="N40" s="35" t="s">
        <v>95</v>
      </c>
    </row>
    <row r="41" spans="1:14" ht="16.5" thickTop="1" thickBot="1" x14ac:dyDescent="0.4">
      <c r="A41" s="153"/>
      <c r="B41" s="154"/>
      <c r="C41" s="155"/>
      <c r="D41" s="67"/>
      <c r="E41" s="156"/>
      <c r="F41" s="156"/>
      <c r="G41" s="66"/>
      <c r="I41" s="8"/>
      <c r="J41" s="95"/>
      <c r="K41" s="95"/>
      <c r="L41" s="35"/>
      <c r="M41" s="84"/>
      <c r="N41" s="35" t="s">
        <v>96</v>
      </c>
    </row>
    <row r="42" spans="1:14" ht="15.5" x14ac:dyDescent="0.35">
      <c r="A42" s="241"/>
      <c r="B42" s="242"/>
      <c r="C42" s="14" t="s">
        <v>26</v>
      </c>
      <c r="D42" s="15"/>
      <c r="E42" s="128" t="s">
        <v>27</v>
      </c>
      <c r="F42" s="129" t="s">
        <v>28</v>
      </c>
      <c r="G42" s="96">
        <f>E43*G21</f>
        <v>0</v>
      </c>
      <c r="I42" s="157">
        <f>ROUND(F43*I21,0)</f>
        <v>0</v>
      </c>
      <c r="J42" s="97"/>
      <c r="K42" s="97"/>
      <c r="L42" s="35"/>
      <c r="M42" s="84"/>
      <c r="N42" s="35" t="s">
        <v>97</v>
      </c>
    </row>
    <row r="43" spans="1:14" ht="16" thickBot="1" x14ac:dyDescent="0.4">
      <c r="A43" s="251"/>
      <c r="B43" s="252"/>
      <c r="C43" s="143"/>
      <c r="D43" s="144"/>
      <c r="E43" s="145"/>
      <c r="F43" s="146"/>
      <c r="G43" s="147"/>
      <c r="I43" s="158"/>
      <c r="J43"/>
      <c r="K43"/>
      <c r="L43" s="35"/>
      <c r="M43" s="84"/>
      <c r="N43" s="35" t="s">
        <v>98</v>
      </c>
    </row>
    <row r="44" spans="1:14" ht="16.5" thickTop="1" thickBot="1" x14ac:dyDescent="0.4">
      <c r="A44" s="257"/>
      <c r="B44" s="258"/>
      <c r="C44" s="249" t="s">
        <v>29</v>
      </c>
      <c r="D44" s="250"/>
      <c r="E44" s="250"/>
      <c r="F44" s="250"/>
      <c r="G44" s="182">
        <f>G21+G37+G40+G42</f>
        <v>0</v>
      </c>
      <c r="I44" s="134">
        <f>IF(ISNUMBER(SEARCH("Revision",C4)),I21+I37+I40+I42, I21+I37+I42)</f>
        <v>0</v>
      </c>
      <c r="J44" s="94"/>
      <c r="K44" s="94"/>
      <c r="L44" s="35"/>
      <c r="M44" s="84"/>
      <c r="N44" s="35" t="s">
        <v>99</v>
      </c>
    </row>
    <row r="45" spans="1:14" ht="15.5" x14ac:dyDescent="0.35">
      <c r="A45" s="241"/>
      <c r="B45" s="242"/>
      <c r="C45" s="180" t="s">
        <v>30</v>
      </c>
      <c r="D45" s="181"/>
      <c r="E45" s="181"/>
      <c r="F45" s="181"/>
      <c r="G45" s="140"/>
      <c r="I45" s="160"/>
      <c r="J45" s="87"/>
      <c r="K45" s="87"/>
      <c r="L45" s="35"/>
      <c r="M45" s="84"/>
      <c r="N45" s="35" t="s">
        <v>100</v>
      </c>
    </row>
    <row r="46" spans="1:14" ht="15.5" x14ac:dyDescent="0.35">
      <c r="A46" s="241"/>
      <c r="B46" s="242"/>
      <c r="C46" s="17" t="s">
        <v>31</v>
      </c>
      <c r="D46" s="159"/>
      <c r="E46" s="159"/>
      <c r="F46" s="159"/>
      <c r="G46" s="116"/>
      <c r="I46" s="161"/>
      <c r="J46" s="87"/>
      <c r="K46" s="87"/>
      <c r="L46" s="35"/>
      <c r="M46" s="84"/>
      <c r="N46" s="35" t="s">
        <v>101</v>
      </c>
    </row>
    <row r="47" spans="1:14" ht="15.5" x14ac:dyDescent="0.35">
      <c r="A47" s="241"/>
      <c r="B47" s="242"/>
      <c r="C47" s="9" t="s">
        <v>32</v>
      </c>
      <c r="D47" s="159"/>
      <c r="E47" s="162"/>
      <c r="F47" s="159"/>
      <c r="G47" s="116">
        <f>ROUND(G46*34%,0)</f>
        <v>0</v>
      </c>
      <c r="I47" s="161">
        <f>ROUND(I46*34%, 0)</f>
        <v>0</v>
      </c>
      <c r="J47" s="87"/>
      <c r="K47" s="87"/>
      <c r="L47" s="35"/>
      <c r="M47" s="84"/>
      <c r="N47" s="35" t="s">
        <v>102</v>
      </c>
    </row>
    <row r="48" spans="1:14" ht="16" thickBot="1" x14ac:dyDescent="0.4">
      <c r="A48" s="241"/>
      <c r="B48" s="242"/>
      <c r="C48" s="11" t="s">
        <v>33</v>
      </c>
      <c r="D48" s="12"/>
      <c r="E48" s="18"/>
      <c r="F48" s="12"/>
      <c r="G48" s="117">
        <f>ROUND(G46*66%,0)</f>
        <v>0</v>
      </c>
      <c r="I48" s="163">
        <f>ROUND(I46*66%,0)</f>
        <v>0</v>
      </c>
      <c r="J48" s="87"/>
      <c r="K48" s="87"/>
      <c r="L48" s="35"/>
      <c r="M48" s="84"/>
      <c r="N48" s="35" t="s">
        <v>103</v>
      </c>
    </row>
    <row r="49" spans="1:14" ht="16.5" thickTop="1" thickBot="1" x14ac:dyDescent="0.4">
      <c r="A49" s="241"/>
      <c r="B49" s="242"/>
      <c r="C49" s="19" t="s">
        <v>34</v>
      </c>
      <c r="D49" s="159"/>
      <c r="E49" s="159"/>
      <c r="F49" s="159"/>
      <c r="G49" s="183">
        <f>ROUND(G45+G48, 0)</f>
        <v>0</v>
      </c>
      <c r="I49" s="148">
        <f>ROUND(I45+I48,0)</f>
        <v>0</v>
      </c>
      <c r="J49" s="98"/>
      <c r="K49" s="98"/>
      <c r="L49" s="35"/>
      <c r="M49" s="84"/>
      <c r="N49" s="35" t="s">
        <v>104</v>
      </c>
    </row>
    <row r="50" spans="1:14" ht="15.5" x14ac:dyDescent="0.35">
      <c r="A50" s="241"/>
      <c r="B50" s="242"/>
      <c r="C50" s="9" t="s">
        <v>35</v>
      </c>
      <c r="D50" s="159"/>
      <c r="E50" s="159"/>
      <c r="F50" s="159"/>
      <c r="G50" s="141">
        <f>G44-G49</f>
        <v>0</v>
      </c>
      <c r="I50" s="164">
        <f>I44-I49</f>
        <v>0</v>
      </c>
      <c r="J50" s="99"/>
      <c r="K50" s="99"/>
      <c r="L50" s="35"/>
      <c r="M50" s="84"/>
      <c r="N50" s="35" t="s">
        <v>105</v>
      </c>
    </row>
    <row r="51" spans="1:14" ht="16" thickBot="1" x14ac:dyDescent="0.4">
      <c r="A51" s="243"/>
      <c r="B51" s="244"/>
      <c r="C51" s="20" t="s">
        <v>36</v>
      </c>
      <c r="D51" s="16"/>
      <c r="E51" s="16"/>
      <c r="F51" s="16"/>
      <c r="G51" s="69">
        <f>G50-G47</f>
        <v>0</v>
      </c>
      <c r="H51" s="165"/>
      <c r="I51" s="166">
        <f>I50-I47</f>
        <v>0</v>
      </c>
      <c r="J51" s="99"/>
      <c r="K51" s="99"/>
      <c r="L51" s="35"/>
      <c r="M51" s="84"/>
      <c r="N51" s="35" t="s">
        <v>106</v>
      </c>
    </row>
    <row r="52" spans="1:14" ht="15.5" x14ac:dyDescent="0.35">
      <c r="L52" s="35"/>
      <c r="M52" s="84"/>
      <c r="N52" s="35" t="s">
        <v>107</v>
      </c>
    </row>
    <row r="53" spans="1:14" ht="15.5" x14ac:dyDescent="0.35">
      <c r="A53" s="240" t="s">
        <v>37</v>
      </c>
      <c r="B53" s="240"/>
      <c r="C53" s="240"/>
      <c r="D53" s="240"/>
      <c r="E53" s="240"/>
      <c r="F53" s="240"/>
      <c r="G53" s="240"/>
      <c r="L53" s="35"/>
      <c r="M53" s="84"/>
      <c r="N53" s="35" t="s">
        <v>108</v>
      </c>
    </row>
    <row r="54" spans="1:14" ht="15.5" x14ac:dyDescent="0.35">
      <c r="L54" s="35"/>
      <c r="M54" s="84"/>
      <c r="N54" s="35" t="s">
        <v>109</v>
      </c>
    </row>
    <row r="55" spans="1:14" ht="15.5" x14ac:dyDescent="0.35">
      <c r="L55" s="35"/>
      <c r="M55" s="84"/>
      <c r="N55" s="35" t="s">
        <v>110</v>
      </c>
    </row>
    <row r="56" spans="1:14" ht="15.5" x14ac:dyDescent="0.35">
      <c r="L56" s="35"/>
      <c r="M56" s="84"/>
      <c r="N56" s="35" t="s">
        <v>111</v>
      </c>
    </row>
    <row r="57" spans="1:14" ht="15.5" x14ac:dyDescent="0.35">
      <c r="L57" s="35"/>
      <c r="M57" s="84"/>
      <c r="N57" s="35" t="s">
        <v>112</v>
      </c>
    </row>
    <row r="58" spans="1:14" ht="15.5" x14ac:dyDescent="0.35">
      <c r="L58" s="35"/>
      <c r="M58" s="84"/>
      <c r="N58" s="35" t="s">
        <v>113</v>
      </c>
    </row>
    <row r="59" spans="1:14" ht="15.5" x14ac:dyDescent="0.35">
      <c r="L59" s="35"/>
      <c r="M59" s="84"/>
      <c r="N59" s="35" t="s">
        <v>114</v>
      </c>
    </row>
    <row r="60" spans="1:14" ht="15.5" x14ac:dyDescent="0.35">
      <c r="L60" s="35"/>
      <c r="M60" s="84"/>
      <c r="N60" s="35" t="s">
        <v>115</v>
      </c>
    </row>
    <row r="61" spans="1:14" ht="15.5" x14ac:dyDescent="0.35">
      <c r="L61" s="35"/>
      <c r="M61" s="84"/>
      <c r="N61" s="35" t="s">
        <v>116</v>
      </c>
    </row>
    <row r="62" spans="1:14" ht="15.5" x14ac:dyDescent="0.35">
      <c r="L62" s="35"/>
      <c r="M62" s="84"/>
      <c r="N62" s="35" t="s">
        <v>117</v>
      </c>
    </row>
    <row r="63" spans="1:14" ht="15.5" x14ac:dyDescent="0.35">
      <c r="L63" s="35"/>
      <c r="M63" s="84"/>
      <c r="N63" s="35" t="s">
        <v>118</v>
      </c>
    </row>
    <row r="64" spans="1:14" ht="15.5" x14ac:dyDescent="0.35">
      <c r="L64" s="35"/>
      <c r="M64" s="84"/>
      <c r="N64" s="35" t="s">
        <v>119</v>
      </c>
    </row>
    <row r="65" spans="12:14" ht="15.5" x14ac:dyDescent="0.35">
      <c r="L65" s="35"/>
      <c r="M65" s="84"/>
      <c r="N65" s="35" t="s">
        <v>120</v>
      </c>
    </row>
    <row r="66" spans="12:14" ht="15.5" x14ac:dyDescent="0.35">
      <c r="L66" s="35"/>
      <c r="M66" s="84"/>
      <c r="N66" s="35" t="s">
        <v>121</v>
      </c>
    </row>
    <row r="67" spans="12:14" ht="15.5" x14ac:dyDescent="0.35">
      <c r="L67" s="35"/>
      <c r="M67" s="84"/>
      <c r="N67" s="35" t="s">
        <v>122</v>
      </c>
    </row>
    <row r="68" spans="12:14" ht="15.5" x14ac:dyDescent="0.35">
      <c r="L68" s="35"/>
      <c r="M68" s="84"/>
    </row>
    <row r="69" spans="12:14" ht="15.5" x14ac:dyDescent="0.35">
      <c r="L69" s="35"/>
      <c r="M69" s="84"/>
    </row>
    <row r="70" spans="12:14" ht="15.5" x14ac:dyDescent="0.35">
      <c r="L70" s="35"/>
      <c r="M70" s="84"/>
    </row>
  </sheetData>
  <mergeCells count="45">
    <mergeCell ref="A12:B12"/>
    <mergeCell ref="A13:B13"/>
    <mergeCell ref="A14:B14"/>
    <mergeCell ref="A15:B15"/>
    <mergeCell ref="A44:B44"/>
    <mergeCell ref="A45:B45"/>
    <mergeCell ref="A33:B33"/>
    <mergeCell ref="A34:B34"/>
    <mergeCell ref="A35:B35"/>
    <mergeCell ref="A36:B36"/>
    <mergeCell ref="A39:F39"/>
    <mergeCell ref="C44:F44"/>
    <mergeCell ref="A42:B42"/>
    <mergeCell ref="A43:B43"/>
    <mergeCell ref="A53:G53"/>
    <mergeCell ref="A46:B46"/>
    <mergeCell ref="A47:B47"/>
    <mergeCell ref="A48:B48"/>
    <mergeCell ref="A49:B49"/>
    <mergeCell ref="A50:B50"/>
    <mergeCell ref="A51:B51"/>
    <mergeCell ref="A1:B1"/>
    <mergeCell ref="A2:B2"/>
    <mergeCell ref="A3:B3"/>
    <mergeCell ref="A11:B11"/>
    <mergeCell ref="A4:B4"/>
    <mergeCell ref="A6:B6"/>
    <mergeCell ref="A8:B8"/>
    <mergeCell ref="A10:B10"/>
    <mergeCell ref="L39:M40"/>
    <mergeCell ref="G4:G8"/>
    <mergeCell ref="C30:F30"/>
    <mergeCell ref="C8:E8"/>
    <mergeCell ref="C6:E6"/>
    <mergeCell ref="C4:E4"/>
    <mergeCell ref="A40:F40"/>
    <mergeCell ref="A31:B31"/>
    <mergeCell ref="A32:B32"/>
    <mergeCell ref="A27:B27"/>
    <mergeCell ref="A28:B28"/>
    <mergeCell ref="A30:B30"/>
    <mergeCell ref="A20:B20"/>
    <mergeCell ref="A21:B21"/>
    <mergeCell ref="A23:I23"/>
    <mergeCell ref="A24:B24"/>
  </mergeCells>
  <conditionalFormatting sqref="A16">
    <cfRule type="expression" dxfId="75" priority="39">
      <formula>C8="FAMILY LAW FACILITATOR PROGRAM"</formula>
    </cfRule>
  </conditionalFormatting>
  <conditionalFormatting sqref="A10:B10">
    <cfRule type="expression" dxfId="74" priority="23">
      <formula>$C$8=""</formula>
    </cfRule>
    <cfRule type="expression" dxfId="73" priority="24">
      <formula>$C$4=""</formula>
    </cfRule>
  </conditionalFormatting>
  <conditionalFormatting sqref="A11:B11">
    <cfRule type="expression" dxfId="72" priority="37">
      <formula>C8=""</formula>
    </cfRule>
    <cfRule type="expression" dxfId="71" priority="36">
      <formula>C4=""</formula>
    </cfRule>
  </conditionalFormatting>
  <conditionalFormatting sqref="B16">
    <cfRule type="expression" dxfId="70" priority="38">
      <formula>C8="FAMILY LAW FACILITATOR PROGRAM"</formula>
    </cfRule>
  </conditionalFormatting>
  <conditionalFormatting sqref="B17:B19">
    <cfRule type="expression" dxfId="69" priority="12">
      <formula>AND(ISNUMBER($G17),$G17&gt;0,$B17="")</formula>
    </cfRule>
  </conditionalFormatting>
  <conditionalFormatting sqref="C12:D19">
    <cfRule type="expression" dxfId="68" priority="10">
      <formula>AND($G12&gt;=1,C12="")</formula>
    </cfRule>
  </conditionalFormatting>
  <conditionalFormatting sqref="C24:D26">
    <cfRule type="expression" dxfId="67" priority="3">
      <formula>AND($G24&gt;=1,C24="")</formula>
    </cfRule>
  </conditionalFormatting>
  <conditionalFormatting sqref="E43:F43">
    <cfRule type="cellIs" dxfId="66" priority="19" operator="greaterThan">
      <formula>0.2</formula>
    </cfRule>
  </conditionalFormatting>
  <conditionalFormatting sqref="G4">
    <cfRule type="expression" dxfId="65" priority="41">
      <formula>M4=1</formula>
    </cfRule>
    <cfRule type="expression" dxfId="64" priority="40">
      <formula>C4=""</formula>
    </cfRule>
  </conditionalFormatting>
  <conditionalFormatting sqref="G37">
    <cfRule type="expression" dxfId="63" priority="34">
      <formula>I4=1</formula>
    </cfRule>
  </conditionalFormatting>
  <conditionalFormatting sqref="G45">
    <cfRule type="expression" dxfId="62" priority="7">
      <formula>AND($G44&gt;=1,G45="")</formula>
    </cfRule>
  </conditionalFormatting>
  <conditionalFormatting sqref="G50">
    <cfRule type="expression" dxfId="61" priority="22">
      <formula>I4=1</formula>
    </cfRule>
  </conditionalFormatting>
  <conditionalFormatting sqref="G50:G51">
    <cfRule type="cellIs" dxfId="60" priority="21" operator="lessThan">
      <formula>0</formula>
    </cfRule>
  </conditionalFormatting>
  <conditionalFormatting sqref="H22">
    <cfRule type="expression" dxfId="59" priority="33">
      <formula>M4=1</formula>
    </cfRule>
  </conditionalFormatting>
  <conditionalFormatting sqref="H24">
    <cfRule type="expression" dxfId="58" priority="32">
      <formula>M4=1</formula>
    </cfRule>
  </conditionalFormatting>
  <conditionalFormatting sqref="H39">
    <cfRule type="expression" dxfId="57" priority="28">
      <formula>ISNUMBER(SEARCH("Midyear",$C$4))</formula>
    </cfRule>
    <cfRule type="expression" dxfId="56" priority="29">
      <formula>M4+1</formula>
    </cfRule>
  </conditionalFormatting>
  <conditionalFormatting sqref="H37:J37 K37:K39 I38:J39">
    <cfRule type="expression" dxfId="55" priority="69">
      <formula>L4=1</formula>
    </cfRule>
  </conditionalFormatting>
  <conditionalFormatting sqref="I21">
    <cfRule type="expression" dxfId="54" priority="53">
      <formula>M4=1</formula>
    </cfRule>
  </conditionalFormatting>
  <conditionalFormatting sqref="I45">
    <cfRule type="expression" dxfId="53" priority="5">
      <formula>AND($I44&gt;=1,I45="")</formula>
    </cfRule>
  </conditionalFormatting>
  <conditionalFormatting sqref="I6:J6">
    <cfRule type="expression" dxfId="52" priority="42">
      <formula>OR(M7=1,M8=1)</formula>
    </cfRule>
  </conditionalFormatting>
  <conditionalFormatting sqref="I10:K10">
    <cfRule type="expression" dxfId="51" priority="15">
      <formula>M4=1</formula>
    </cfRule>
  </conditionalFormatting>
  <conditionalFormatting sqref="I11:K11">
    <cfRule type="expression" dxfId="50" priority="16">
      <formula>M4=1</formula>
    </cfRule>
  </conditionalFormatting>
  <conditionalFormatting sqref="I12:K12">
    <cfRule type="expression" dxfId="49" priority="44">
      <formula>M4=1</formula>
    </cfRule>
  </conditionalFormatting>
  <conditionalFormatting sqref="I13:K13">
    <cfRule type="expression" dxfId="48" priority="45">
      <formula>M4=1</formula>
    </cfRule>
  </conditionalFormatting>
  <conditionalFormatting sqref="I14:K14">
    <cfRule type="expression" dxfId="47" priority="46">
      <formula>M4=1</formula>
    </cfRule>
  </conditionalFormatting>
  <conditionalFormatting sqref="I15:K15">
    <cfRule type="expression" dxfId="46" priority="47">
      <formula>M4=1</formula>
    </cfRule>
  </conditionalFormatting>
  <conditionalFormatting sqref="I16:K16">
    <cfRule type="expression" dxfId="45" priority="48">
      <formula>M4=1</formula>
    </cfRule>
  </conditionalFormatting>
  <conditionalFormatting sqref="I17:K17">
    <cfRule type="expression" dxfId="44" priority="49">
      <formula>M4=1</formula>
    </cfRule>
  </conditionalFormatting>
  <conditionalFormatting sqref="I18:K18">
    <cfRule type="expression" dxfId="43" priority="50">
      <formula>M4=1</formula>
    </cfRule>
  </conditionalFormatting>
  <conditionalFormatting sqref="I19:K19">
    <cfRule type="expression" dxfId="42" priority="51">
      <formula>M4=1</formula>
    </cfRule>
  </conditionalFormatting>
  <conditionalFormatting sqref="I20:K20">
    <cfRule type="expression" dxfId="41" priority="52">
      <formula>M4=1</formula>
    </cfRule>
  </conditionalFormatting>
  <conditionalFormatting sqref="I22:K22">
    <cfRule type="expression" dxfId="40" priority="54">
      <formula>M4=1</formula>
    </cfRule>
  </conditionalFormatting>
  <conditionalFormatting sqref="I24:K24">
    <cfRule type="expression" dxfId="39" priority="55">
      <formula>M4=1</formula>
    </cfRule>
  </conditionalFormatting>
  <conditionalFormatting sqref="I25:K25">
    <cfRule type="expression" dxfId="38" priority="56">
      <formula>M4=1</formula>
    </cfRule>
  </conditionalFormatting>
  <conditionalFormatting sqref="I26:K26">
    <cfRule type="expression" dxfId="37" priority="57">
      <formula>M4=1</formula>
    </cfRule>
  </conditionalFormatting>
  <conditionalFormatting sqref="I27:K27">
    <cfRule type="expression" dxfId="36" priority="58">
      <formula>M4=1</formula>
    </cfRule>
  </conditionalFormatting>
  <conditionalFormatting sqref="I28:K28">
    <cfRule type="expression" dxfId="35" priority="59">
      <formula>M4=1</formula>
    </cfRule>
  </conditionalFormatting>
  <conditionalFormatting sqref="I29:K29">
    <cfRule type="expression" dxfId="34" priority="60">
      <formula>M4=1</formula>
    </cfRule>
  </conditionalFormatting>
  <conditionalFormatting sqref="I30:K30">
    <cfRule type="expression" dxfId="33" priority="61">
      <formula>M4=1</formula>
    </cfRule>
  </conditionalFormatting>
  <conditionalFormatting sqref="I31:K31">
    <cfRule type="expression" dxfId="32" priority="62">
      <formula>M4=1</formula>
    </cfRule>
  </conditionalFormatting>
  <conditionalFormatting sqref="I32:K32">
    <cfRule type="expression" dxfId="31" priority="63">
      <formula>M4=1</formula>
    </cfRule>
  </conditionalFormatting>
  <conditionalFormatting sqref="I33:K33">
    <cfRule type="expression" dxfId="30" priority="64">
      <formula>M4=1</formula>
    </cfRule>
  </conditionalFormatting>
  <conditionalFormatting sqref="I34:K34">
    <cfRule type="expression" dxfId="29" priority="65">
      <formula>M4=1</formula>
    </cfRule>
  </conditionalFormatting>
  <conditionalFormatting sqref="I35:K35">
    <cfRule type="expression" dxfId="28" priority="66">
      <formula>M4=1</formula>
    </cfRule>
  </conditionalFormatting>
  <conditionalFormatting sqref="I36:K36">
    <cfRule type="expression" dxfId="27" priority="67">
      <formula>M4=1</formula>
    </cfRule>
  </conditionalFormatting>
  <conditionalFormatting sqref="I38:K38">
    <cfRule type="expression" dxfId="26" priority="68">
      <formula>M4+1</formula>
    </cfRule>
  </conditionalFormatting>
  <conditionalFormatting sqref="I38:K40">
    <cfRule type="expression" priority="18">
      <formula>M4=1</formula>
    </cfRule>
  </conditionalFormatting>
  <conditionalFormatting sqref="I39:K39">
    <cfRule type="expression" dxfId="25" priority="70">
      <formula>M4+1</formula>
    </cfRule>
  </conditionalFormatting>
  <conditionalFormatting sqref="I39:K40">
    <cfRule type="expression" dxfId="24" priority="27">
      <formula>ISNUMBER(SEARCH("Midyear",$C$4))</formula>
    </cfRule>
  </conditionalFormatting>
  <conditionalFormatting sqref="I40:K40">
    <cfRule type="expression" dxfId="23" priority="71">
      <formula>M4=1</formula>
    </cfRule>
    <cfRule type="expression" dxfId="22" priority="72">
      <formula>M4=1</formula>
    </cfRule>
    <cfRule type="expression" dxfId="21" priority="73">
      <formula>M7=1</formula>
    </cfRule>
  </conditionalFormatting>
  <conditionalFormatting sqref="I42:K42">
    <cfRule type="expression" dxfId="20" priority="74">
      <formula>M4=1</formula>
    </cfRule>
  </conditionalFormatting>
  <conditionalFormatting sqref="I43:K43">
    <cfRule type="expression" dxfId="19" priority="75">
      <formula>M4=1</formula>
    </cfRule>
  </conditionalFormatting>
  <conditionalFormatting sqref="I44:K44">
    <cfRule type="expression" dxfId="18" priority="76">
      <formula>M4=1</formula>
    </cfRule>
  </conditionalFormatting>
  <conditionalFormatting sqref="I45:K45">
    <cfRule type="expression" dxfId="17" priority="77">
      <formula>M4=1</formula>
    </cfRule>
  </conditionalFormatting>
  <conditionalFormatting sqref="I46:K46">
    <cfRule type="expression" dxfId="16" priority="78">
      <formula>M4=1</formula>
    </cfRule>
  </conditionalFormatting>
  <conditionalFormatting sqref="I47:K47">
    <cfRule type="expression" dxfId="15" priority="79">
      <formula>M4=1</formula>
    </cfRule>
  </conditionalFormatting>
  <conditionalFormatting sqref="I48:K48">
    <cfRule type="expression" dxfId="14" priority="80">
      <formula>M4=1</formula>
    </cfRule>
  </conditionalFormatting>
  <conditionalFormatting sqref="I49:K49">
    <cfRule type="expression" dxfId="13" priority="81">
      <formula>M4=1</formula>
    </cfRule>
  </conditionalFormatting>
  <conditionalFormatting sqref="I50:K50">
    <cfRule type="expression" dxfId="12" priority="82">
      <formula>M4=1</formula>
    </cfRule>
  </conditionalFormatting>
  <conditionalFormatting sqref="I50:K51">
    <cfRule type="cellIs" dxfId="11" priority="20" operator="lessThan">
      <formula>0</formula>
    </cfRule>
  </conditionalFormatting>
  <conditionalFormatting sqref="I51:K51">
    <cfRule type="expression" dxfId="10" priority="83">
      <formula>M4=1</formula>
    </cfRule>
  </conditionalFormatting>
  <conditionalFormatting sqref="J11">
    <cfRule type="expression" dxfId="9" priority="17">
      <formula>$M$4=1</formula>
    </cfRule>
  </conditionalFormatting>
  <conditionalFormatting sqref="J10:K21">
    <cfRule type="expression" dxfId="8" priority="43">
      <formula>$M$4=1</formula>
    </cfRule>
  </conditionalFormatting>
  <conditionalFormatting sqref="J12:K19">
    <cfRule type="expression" dxfId="7" priority="8">
      <formula>AND($I12&gt;=1,J12="")</formula>
    </cfRule>
  </conditionalFormatting>
  <conditionalFormatting sqref="J24:K26">
    <cfRule type="expression" dxfId="6" priority="1">
      <formula>AND($I24&gt;=1,J24="")</formula>
    </cfRule>
  </conditionalFormatting>
  <conditionalFormatting sqref="J24:K27 I26">
    <cfRule type="expression" dxfId="5" priority="14">
      <formula>$M$4=1</formula>
    </cfRule>
  </conditionalFormatting>
  <conditionalFormatting sqref="K6">
    <cfRule type="expression" dxfId="4" priority="31">
      <formula>OR(N7=1,N8=1)</formula>
    </cfRule>
  </conditionalFormatting>
  <conditionalFormatting sqref="L23">
    <cfRule type="expression" dxfId="3" priority="35">
      <formula>M4=1</formula>
    </cfRule>
  </conditionalFormatting>
  <conditionalFormatting sqref="L41">
    <cfRule type="expression" dxfId="2" priority="30">
      <formula>M4=1</formula>
    </cfRule>
  </conditionalFormatting>
  <conditionalFormatting sqref="N23">
    <cfRule type="expression" dxfId="1" priority="26">
      <formula>O4=1</formula>
    </cfRule>
  </conditionalFormatting>
  <conditionalFormatting sqref="N38">
    <cfRule type="expression" dxfId="0" priority="25">
      <formula>O4=1</formula>
    </cfRule>
  </conditionalFormatting>
  <dataValidations count="50">
    <dataValidation allowBlank="1" showInputMessage="1" showErrorMessage="1" promptTitle="MYR/BUDGET REVISION" prompt="Use this column to submit MYR budget or budget revision only.  Do not change the original budget. Enter increase or decrease amount for each line item separately." sqref="J11:K11" xr:uid="{657CA997-5093-4F74-8A1C-7C5278BAE50C}"/>
    <dataValidation type="custom" allowBlank="1" showInputMessage="1" showErrorMessage="1" error="Indirect cost rate cannot exceed the maximum allowable rate of 20%" prompt="Enter annual Judicial Council approved Indirect Cost (IC) rate use for beginning budget.  IC rate cannot exceed the maximum allowable rate of 20%. SEE GRANT MANUAL FOR OPTIONS." sqref="E43" xr:uid="{00E0E8DF-7F69-4D1A-92B2-55465BBB9563}">
      <formula1>E43&lt;=20%</formula1>
    </dataValidation>
    <dataValidation type="custom" allowBlank="1" showInputMessage="1" showErrorMessage="1" error="Indirect cost rate cannot exceed the maximum allowable rate of 20%" prompt="Enter the Midyear Indirect Cost (IC) Rate for MYR budget approved by the Judicial Council.  IC Rate cannot the maximum allowable rate of 20%. SEE GRANT MANUAL FOR OPTIONS." sqref="F43" xr:uid="{8879493D-3933-4DD7-89BB-14785861D74E}">
      <formula1>F43&lt;=20%</formula1>
    </dataValidation>
    <dataValidation allowBlank="1" showInputMessage="1" showErrorMessage="1" prompt="Total Estimated Program Expenditures is the total of personnel services, operating expenses and equipment, and indirect costs. " sqref="G44" xr:uid="{A61E7444-1AF6-4471-8F46-6921C5C6D0EF}"/>
    <dataValidation allowBlank="1" showInputMessage="1" showErrorMessage="1" prompt="This is the total annual IC costs allocation." sqref="G42" xr:uid="{EA70D01F-3700-46E0-A35E-8961BD921AD6}"/>
    <dataValidation allowBlank="1" showInputMessage="1" showErrorMessage="1" prompt="Court must provide 34% of expenses to receive reimbursement of 66% expenses of federal drawdown. This is the difference AFTER the 34% court share has been deducted. This amount cannot be less than zero. If this amount is negative, increase your allocation" sqref="I51:K51" xr:uid="{76C40DA4-A921-457A-8947-72E587AB1B33}"/>
    <dataValidation allowBlank="1" showInputMessage="1" showErrorMessage="1" prompt="Enter the contract amount which is made of the base fund and federal share (66%) of federal drawdown option fund. This is the contract amount and the court will receive reimbursement from Judicial Council." sqref="G49 I49:K49" xr:uid="{9811C46B-816F-4635-8F3F-CDB27CF96CE1}"/>
    <dataValidation allowBlank="1" showInputMessage="1" showErrorMessage="1" prompt="Court may use the Judicial Council approved IC rate but cannot exceed the maximum allowable rate of 20%" sqref="C42" xr:uid="{96DD51DF-7FEB-4CCB-80BA-C7E06FA01C6D}"/>
    <dataValidation allowBlank="1" showInputMessage="1" showErrorMessage="1" prompt="Enter court share of federal drawdown option fund. This is 34% percent of total federal drawdown option fund allocation." sqref="G47" xr:uid="{3554BB82-471A-4944-8F5B-66A839A5A41C}"/>
    <dataValidation allowBlank="1" showInputMessage="1" showErrorMessage="1" prompt="Enter federal share of federal drawdown option fund. This is 66% percent of total federal drawdown option fund allocation." sqref="G48" xr:uid="{DC6ABEE6-267A-4CC2-AD45-F17184700F53}"/>
    <dataValidation allowBlank="1" showInputMessage="1" showErrorMessage="1" prompt="Enter the total federal drawdown (FDD) option fund allocation indicated in the award letter. If you have no FDD, enter zero. " sqref="G46 I46" xr:uid="{8F04798B-2E94-4BE4-9E96-0ABCE35CA33B}"/>
    <dataValidation allowBlank="1" showInputMessage="1" showErrorMessage="1" prompt="Enter the base amount indicated in the award letter." sqref="G45 I45" xr:uid="{B0C1AEE3-AE8E-41F6-8B62-58FAFF34060C}"/>
    <dataValidation allowBlank="1" showInputMessage="1" showErrorMessage="1" prompt="This is the difference between total estimated program expenditures and the contract amount. This amount cannot be less than zero. If this amount is negative, increase your budget allocation." sqref="I50:K50" xr:uid="{0D3E9D74-DD30-44D3-AE74-991FE8F59179}"/>
    <dataValidation allowBlank="1" showInputMessage="1" showErrorMessage="1" prompt="Enter budget for grant related services will provide by the county." sqref="G28 A28" xr:uid="{78F3BA1A-ADA0-4103-BDD4-F6B6B47E9FEA}"/>
    <dataValidation allowBlank="1" showInputMessage="1" showErrorMessage="1" prompt="Enter budget for other contract services." sqref="G29" xr:uid="{1DC3BEBF-EABC-4F27-8E44-ED4CCF69A0E8}"/>
    <dataValidation allowBlank="1" showInputMessage="1" showErrorMessage="1" prompt="This is the subtotal of the contract non-court staff." sqref="G27:H27" xr:uid="{8B2CAB9C-0437-43A9-B291-1337DAB3A818}"/>
    <dataValidation allowBlank="1" showInputMessage="1" showErrorMessage="1" promptTitle="IND" prompt="Enter the number of individuals for each position. Enter a whole number." sqref="C24:C26" xr:uid="{409A60BD-FFDC-4DAD-A034-3992DB3BA37D}"/>
    <dataValidation type="whole" allowBlank="1" showInputMessage="1" showErrorMessage="1" errorTitle="IND" error="Enter a whole number." promptTitle="IND (INDIVIDUAL)" prompt="Enter the number of individuals for this position. Enter a whole number." sqref="C11" xr:uid="{28E97B83-6835-46C2-A2E9-B18BD4855171}">
      <formula1>1</formula1>
      <formula2>100</formula2>
    </dataValidation>
    <dataValidation type="whole" allowBlank="1" showInputMessage="1" showErrorMessage="1" errorTitle="IND" error="Enter only whole numbers." prompt="Enter the number of individuals for each job title. Enter a whole number." sqref="C13:C19" xr:uid="{E1649897-3C4C-439E-A0BF-FFCBE596FE3A}">
      <formula1>1</formula1>
      <formula2>1000</formula2>
    </dataValidation>
    <dataValidation allowBlank="1" showInputMessage="1" showErrorMessage="1" promptTitle="FTE" prompt="Enter the sum of the total percentage of time allocated for each position." sqref="D11" xr:uid="{0788576E-B068-4865-92BC-F8331F54C6AB}"/>
    <dataValidation allowBlank="1" showInputMessage="1" showErrorMessage="1" promptTitle="BENEFIT" prompt="Enter the sum of the total benefit costs for the positions based on the FTE on the AB 1058 Program." sqref="F11:F12" xr:uid="{1D13F0A3-3321-4D8C-96D7-3E2A8B5E8EBE}"/>
    <dataValidation allowBlank="1" showInputMessage="1" showErrorMessage="1" promptTitle="BEGINNING BUDGET" prompt="Enter budget amount for each line item separately (Enter total of salary and benefit for each position title separately).   This is the original contract budget." sqref="G11:H11" xr:uid="{8519472D-F441-40D1-B398-8910330D71C4}"/>
    <dataValidation type="whole" allowBlank="1" showInputMessage="1" showErrorMessage="1" errorTitle="IND" error="Enter only whole numbers." sqref="C20:K20" xr:uid="{D667A4B0-CFC8-4D08-8869-9973EAD4D5A8}">
      <formula1>1</formula1>
      <formula2>1000</formula2>
    </dataValidation>
    <dataValidation allowBlank="1" showInputMessage="1" showErrorMessage="1" prompt="This is the total personnel services costs." sqref="G21:H21" xr:uid="{8478713F-0010-49F5-9D8E-25D90E0CEB87}"/>
    <dataValidation allowBlank="1" showInputMessage="1" showErrorMessage="1" promptTitle="SALARY" prompt="Enter the sum of all classifications of employees in this category - their percent time billing into the program multiplied by their respective salaries." sqref="E11:E12" xr:uid="{9C37C01E-51BA-4618-AFF1-41FD8FC20D3F}"/>
    <dataValidation type="whole" allowBlank="1" showInputMessage="1" showErrorMessage="1" errorTitle="IND" error="Enter only whole numbers." promptTitle="INDIVIDUALS" prompt="Enter the number of individuals for each job title. Enter a whole number." sqref="C12" xr:uid="{8087BF2F-20D2-42B0-B6BD-95A4DAC849E1}">
      <formula1>1</formula1>
      <formula2>1000</formula2>
    </dataValidation>
    <dataValidation allowBlank="1" showInputMessage="1" showErrorMessage="1" promptTitle="FTE" prompt="Enter the sum of the total percentage of time allocated for each position. Enter in decimal format- ie: 0.5" sqref="D24:D26" xr:uid="{2DE815A3-5E67-40C9-A40B-ADDD88E6BCE4}"/>
    <dataValidation allowBlank="1" showInputMessage="1" showErrorMessage="1" prompt="Enter the total FTE for each job title, calculated as the sum of the percentage of time allocated across all individuals in that job title. Enter in decimal format (e.g., 0.50)." sqref="D13:D19" xr:uid="{E6161BF1-9272-416B-96D2-4C35C6533422}"/>
    <dataValidation type="list" allowBlank="1" showInputMessage="1" showErrorMessage="1" sqref="H4:K4" xr:uid="{69785828-DBE1-4BA6-903F-145E27A071CB}">
      <formula1>bud.title</formula1>
    </dataValidation>
    <dataValidation type="list" allowBlank="1" showInputMessage="1" showErrorMessage="1" error="Click on &quot;Cancel&quot; and then select the program title from the dropdown list." promptTitle="Program Title" prompt="Select the program title from the dropdown list." sqref="C8:E8" xr:uid="{79DE1030-6DD2-48CC-AD7B-17140EEA4CAC}">
      <formula1>"CHILD SUPPORT COMMISSIONER PROGRAM, FAMILY LAW FACILITATOR PROGRAM"</formula1>
    </dataValidation>
    <dataValidation allowBlank="1" showInputMessage="1" showErrorMessage="1" prompt="Enter budget for office expenses including: supplies, printing, postage, shipping, telephone, internet, utility services, janitoral services.  See Grant Manual for allowability." sqref="A29" xr:uid="{91EBFAC2-154B-4BEC-9B9D-FFB821676A3B}"/>
    <dataValidation allowBlank="1" showInputMessage="1" showErrorMessage="1" prompt="Enter budget for court employee travel, training, registration, including annual AB 1058 training conference expenses. SEE GRANT MANUAL FOR ALLOWABILITY." sqref="A31" xr:uid="{37025620-36AC-4E50-BD1D-0268805DDB95}"/>
    <dataValidation allowBlank="1" showInputMessage="1" showErrorMessage="1" prompt="Enter budget for facility rent, document storage." sqref="A34 A40" xr:uid="{059758E7-CCC0-46C0-BA14-B2F01320C560}"/>
    <dataValidation allowBlank="1" showInputMessage="1" showErrorMessage="1" prompt="Enter budget for security services." sqref="A35" xr:uid="{F83885C8-A7DE-4DAA-A7C6-EA3129AA3074}"/>
    <dataValidation allowBlank="1" showInputMessage="1" showErrorMessage="1" prompt="Enter budget for membership dues that required and allowed by the program. SEE GRANT MANUAL FOR ALLOWABILITY." sqref="A36" xr:uid="{C67D3EAB-3773-457A-A3BD-33A9F0E97ACB}"/>
    <dataValidation allowBlank="1" showInputMessage="1" showErrorMessage="1" prompt="Enter budget for other contract services related to AB 1058 Program." sqref="A30" xr:uid="{87562DA1-0EC4-4896-A21F-6A2FE6B8670E}"/>
    <dataValidation allowBlank="1" showInputMessage="1" showErrorMessage="1" prompt="Some allowable expenditures required Judicial Council Program Manager prior approval even the items listed in the budget and the was included in the contract. SEE GRANT MANUAL FOR ALLOWABILITY." sqref="A23" xr:uid="{968AC3F8-A1B7-4F53-AA55-79E4B208DE5E}"/>
    <dataValidation allowBlank="1" showInputMessage="1" showErrorMessage="1" promptTitle="SUBTOTAL COURT SUPPORT STAFF" prompt="Subtotal includes all personnel staff listed EXCEPT Family Law Facilitator/Attorney." sqref="A20" xr:uid="{1454B09C-0487-411E-B82B-1F67D1D2C657}"/>
    <dataValidation type="list" allowBlank="1" showInputMessage="1" showErrorMessage="1" error="Click on &quot;Cancel&quot; and then select the budget title from the dropdown list." promptTitle="Budget Title" prompt="Select the budget title from the dropdown list." sqref="C4:E4" xr:uid="{0D2781C9-74D0-4762-BDB5-C2B8B7A98EFF}">
      <formula1>"BUDGET (Original) FY 2026-2027, BUDGET (Revision) FY 2026-2027, BUDGET (Midyear Reallocation) FY 2026-27"</formula1>
    </dataValidation>
    <dataValidation type="list" allowBlank="1" showInputMessage="1" promptTitle="County" prompt="Select the county from the dropdown list or type the name of the county." sqref="C6:E6" xr:uid="{ADD8BBDC-7B90-4F3B-AC09-FBE80974CDD3}">
      <formula1>$N$10:$N$67</formula1>
    </dataValidation>
    <dataValidation allowBlank="1" showInputMessage="1" showErrorMessage="1" prompt="Courts may budget for optional contingency expenses to account for unforseen expenses. " sqref="G40" xr:uid="{132758CB-75DE-4852-B6EB-D3462CFDD11A}"/>
    <dataValidation type="custom" operator="greaterThanOrEqual" showInputMessage="1" showErrorMessage="1" error="Value must be equal or greater than zero" prompt="Court must provide 34% of expenses to receive reimbursement of 66% expenses of federal drawdown. This is the difference AFTER the 34% court share has been deducted. This amount cannot be less than zero. If this amount is negative, increase your allocation" sqref="G51" xr:uid="{57B0DDCE-3124-48DC-AD7A-4B3948A23199}">
      <formula1>G51&gt;0</formula1>
    </dataValidation>
    <dataValidation type="whole" operator="greaterThan" allowBlank="1" showInputMessage="1" showErrorMessage="1" sqref="G34" xr:uid="{F4C17C7F-0F85-4E21-A216-B8CD70CAF911}">
      <formula1>0</formula1>
    </dataValidation>
    <dataValidation type="custom" allowBlank="1" showInputMessage="1" showErrorMessage="1" error="This amount cannot be less than zero." prompt="This is the difference between total estimated program expenditures and the contract amount. This amount cannot be less than zero. If this amount is negative, increase your budget allocation." sqref="G50" xr:uid="{26751472-3685-4658-A894-818BDD53289E}">
      <formula1>G50&lt;"0"</formula1>
    </dataValidation>
    <dataValidation allowBlank="1" showInputMessage="1" showErrorMessage="1" promptTitle="MYR/BUDGET REVISION" prompt="Use this column to record Mid-Year Reallocation (MYR) or budget revisions only. Do not modify the Original Budget column. Enter the revised allocation amount for each applicable line item._x000a_" sqref="I11" xr:uid="{2B1C5F1A-3BE2-4511-A9B3-4C97FD2692AA}"/>
    <dataValidation allowBlank="1" showInputMessage="1" showErrorMessage="1" prompt="Please enter the job title" sqref="B17:B19" xr:uid="{32189946-D900-4317-B60F-CF913072536B}"/>
    <dataValidation allowBlank="1" showInputMessage="1" showErrorMessage="1" promptTitle="FTE" prompt="Enter the total FTE for each job title, calculated as the sum of the percentage of time allocated across all individuals in that job title. Enter in decimal format (e.g., 0.50)." sqref="D12" xr:uid="{D6DFA5D8-CB86-4093-864D-CF0A74888313}"/>
    <dataValidation allowBlank="1" showInputMessage="1" showErrorMessage="1" prompt="Enter the revised budget for each line item. If the allocation for a line item has not changed, enter the original budget amount." sqref="I12:I19 I24:I26 I28:I36" xr:uid="{6A192DDE-D251-4CAF-BB3F-964F9FE67C2C}"/>
    <dataValidation allowBlank="1" showInputMessage="1" showErrorMessage="1" prompt="If salaries and benefits changed due to staffing level changes, update the FTE accordingly. If not, enter the original FTE." sqref="K12:K15 K17:K19 K16 K24:K26" xr:uid="{C9FF0601-9B65-4216-94E8-D363AFC713DC}"/>
    <dataValidation allowBlank="1" showInputMessage="1" showErrorMessage="1" prompt="Update IND if the number has changed. If not, enter the original IND." sqref="J24:J26 J12:J19" xr:uid="{FC8FCC3D-27EF-4095-B752-B22F3F223AE8}"/>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567AA-A7CF-47B4-8061-7E4F34A97DB1}">
  <sheetPr>
    <tabColor theme="8" tint="0.59999389629810485"/>
    <pageSetUpPr fitToPage="1"/>
  </sheetPr>
  <dimension ref="B1:C37"/>
  <sheetViews>
    <sheetView showGridLines="0" zoomScaleNormal="100" workbookViewId="0">
      <selection activeCell="C6" sqref="C6"/>
    </sheetView>
  </sheetViews>
  <sheetFormatPr defaultRowHeight="14.5" x14ac:dyDescent="0.35"/>
  <cols>
    <col min="1" max="1" width="3.1796875" customWidth="1"/>
    <col min="2" max="2" width="34.453125" style="21" customWidth="1"/>
    <col min="3" max="3" width="79.36328125" customWidth="1"/>
  </cols>
  <sheetData>
    <row r="1" spans="2:3" ht="15" thickBot="1" x14ac:dyDescent="0.4"/>
    <row r="2" spans="2:3" x14ac:dyDescent="0.35">
      <c r="B2" s="70" t="s">
        <v>38</v>
      </c>
      <c r="C2" s="71" t="s">
        <v>39</v>
      </c>
    </row>
    <row r="3" spans="2:3" ht="34" customHeight="1" x14ac:dyDescent="0.35">
      <c r="B3" s="259" t="s">
        <v>124</v>
      </c>
      <c r="C3" s="260"/>
    </row>
    <row r="4" spans="2:3" ht="16" customHeight="1" x14ac:dyDescent="0.35">
      <c r="B4" s="72" t="s">
        <v>125</v>
      </c>
      <c r="C4" s="73" t="s">
        <v>135</v>
      </c>
    </row>
    <row r="5" spans="2:3" ht="16" customHeight="1" x14ac:dyDescent="0.35">
      <c r="B5" s="72" t="s">
        <v>126</v>
      </c>
      <c r="C5" s="73" t="s">
        <v>128</v>
      </c>
    </row>
    <row r="6" spans="2:3" ht="16" customHeight="1" x14ac:dyDescent="0.35">
      <c r="B6" s="72" t="s">
        <v>127</v>
      </c>
      <c r="C6" s="73" t="s">
        <v>129</v>
      </c>
    </row>
    <row r="7" spans="2:3" ht="34" customHeight="1" x14ac:dyDescent="0.35">
      <c r="B7" s="259" t="s">
        <v>40</v>
      </c>
      <c r="C7" s="260"/>
    </row>
    <row r="8" spans="2:3" ht="16" customHeight="1" x14ac:dyDescent="0.35">
      <c r="B8" s="74" t="s">
        <v>41</v>
      </c>
      <c r="C8" s="75" t="s">
        <v>42</v>
      </c>
    </row>
    <row r="9" spans="2:3" ht="16" customHeight="1" x14ac:dyDescent="0.35">
      <c r="B9" s="76" t="s">
        <v>43</v>
      </c>
      <c r="C9" s="75" t="s">
        <v>141</v>
      </c>
    </row>
    <row r="10" spans="2:3" x14ac:dyDescent="0.35">
      <c r="B10" s="74" t="s">
        <v>44</v>
      </c>
      <c r="C10" s="75" t="s">
        <v>136</v>
      </c>
    </row>
    <row r="11" spans="2:3" x14ac:dyDescent="0.35">
      <c r="B11" s="74" t="s">
        <v>11</v>
      </c>
      <c r="C11" s="75" t="s">
        <v>137</v>
      </c>
    </row>
    <row r="12" spans="2:3" ht="16" customHeight="1" x14ac:dyDescent="0.35">
      <c r="B12" s="74" t="s">
        <v>14</v>
      </c>
      <c r="C12" s="75" t="s">
        <v>138</v>
      </c>
    </row>
    <row r="13" spans="2:3" ht="16" customHeight="1" x14ac:dyDescent="0.35">
      <c r="B13" s="74" t="s">
        <v>15</v>
      </c>
      <c r="C13" s="75" t="s">
        <v>139</v>
      </c>
    </row>
    <row r="14" spans="2:3" ht="32" customHeight="1" x14ac:dyDescent="0.35">
      <c r="B14" s="74" t="s">
        <v>12</v>
      </c>
      <c r="C14" s="75" t="s">
        <v>45</v>
      </c>
    </row>
    <row r="15" spans="2:3" ht="101.5" x14ac:dyDescent="0.35">
      <c r="B15" s="74" t="s">
        <v>13</v>
      </c>
      <c r="C15" s="75" t="s">
        <v>140</v>
      </c>
    </row>
    <row r="16" spans="2:3" ht="34" customHeight="1" x14ac:dyDescent="0.35">
      <c r="B16" s="261" t="s">
        <v>46</v>
      </c>
      <c r="C16" s="262"/>
    </row>
    <row r="17" spans="2:3" ht="16" customHeight="1" x14ac:dyDescent="0.35">
      <c r="B17" s="74" t="s">
        <v>18</v>
      </c>
      <c r="C17" s="75" t="s">
        <v>144</v>
      </c>
    </row>
    <row r="18" spans="2:3" ht="16" customHeight="1" x14ac:dyDescent="0.35">
      <c r="B18" s="74" t="s">
        <v>20</v>
      </c>
      <c r="C18" s="75" t="str">
        <f>IF([1]Budget!C8="CHILD SUPPORT COMMISSIONER PROGRAM","Enter the budget for other contract services related to AB 1058 CSC Program.",IF([1]Budget!C8="FAMILY LAW FACILITATOR PROGRAM", "Enter the budget for other contract services related to AB 1058 FLF Program.",""))</f>
        <v>Enter the budget for other contract services related to AB 1058 FLF Program.</v>
      </c>
    </row>
    <row r="19" spans="2:3" ht="72.5" x14ac:dyDescent="0.35">
      <c r="B19" s="74" t="s">
        <v>19</v>
      </c>
      <c r="C19" s="75" t="s">
        <v>145</v>
      </c>
    </row>
    <row r="20" spans="2:3" ht="29" x14ac:dyDescent="0.35">
      <c r="B20" s="74" t="s">
        <v>21</v>
      </c>
      <c r="C20" s="75" t="s">
        <v>146</v>
      </c>
    </row>
    <row r="21" spans="2:3" x14ac:dyDescent="0.35">
      <c r="B21" s="74" t="s">
        <v>22</v>
      </c>
      <c r="C21" s="75" t="s">
        <v>147</v>
      </c>
    </row>
    <row r="22" spans="2:3" ht="29" x14ac:dyDescent="0.35">
      <c r="B22" s="74" t="s">
        <v>23</v>
      </c>
      <c r="C22" s="75" t="s">
        <v>148</v>
      </c>
    </row>
    <row r="23" spans="2:3" x14ac:dyDescent="0.35">
      <c r="B23" s="74" t="s">
        <v>24</v>
      </c>
      <c r="C23" s="75" t="s">
        <v>149</v>
      </c>
    </row>
    <row r="24" spans="2:3" ht="32" customHeight="1" x14ac:dyDescent="0.35">
      <c r="B24" s="77" t="s">
        <v>47</v>
      </c>
      <c r="C24" s="75" t="s">
        <v>48</v>
      </c>
    </row>
    <row r="25" spans="2:3" ht="32" customHeight="1" x14ac:dyDescent="0.35">
      <c r="B25" s="265" t="s">
        <v>134</v>
      </c>
      <c r="C25" s="266"/>
    </row>
    <row r="26" spans="2:3" ht="45.5" customHeight="1" x14ac:dyDescent="0.35">
      <c r="B26" s="77" t="s">
        <v>134</v>
      </c>
      <c r="C26" s="75" t="s">
        <v>143</v>
      </c>
    </row>
    <row r="27" spans="2:3" ht="32" customHeight="1" x14ac:dyDescent="0.35">
      <c r="B27" s="265" t="s">
        <v>142</v>
      </c>
      <c r="C27" s="266"/>
    </row>
    <row r="28" spans="2:3" ht="32" customHeight="1" x14ac:dyDescent="0.35">
      <c r="B28" s="74" t="s">
        <v>49</v>
      </c>
      <c r="C28" s="75" t="s">
        <v>150</v>
      </c>
    </row>
    <row r="29" spans="2:3" ht="32.25" customHeight="1" x14ac:dyDescent="0.35">
      <c r="B29" s="263" t="s">
        <v>29</v>
      </c>
      <c r="C29" s="75" t="s">
        <v>151</v>
      </c>
    </row>
    <row r="30" spans="2:3" ht="29" x14ac:dyDescent="0.35">
      <c r="B30" s="264"/>
      <c r="C30" s="75" t="s">
        <v>50</v>
      </c>
    </row>
    <row r="31" spans="2:3" ht="16" customHeight="1" x14ac:dyDescent="0.35">
      <c r="B31" s="74" t="s">
        <v>51</v>
      </c>
      <c r="C31" s="75" t="s">
        <v>52</v>
      </c>
    </row>
    <row r="32" spans="2:3" ht="32" customHeight="1" x14ac:dyDescent="0.35">
      <c r="B32" s="74" t="s">
        <v>31</v>
      </c>
      <c r="C32" s="75" t="s">
        <v>53</v>
      </c>
    </row>
    <row r="33" spans="2:3" ht="32" customHeight="1" x14ac:dyDescent="0.35">
      <c r="B33" s="74" t="s">
        <v>54</v>
      </c>
      <c r="C33" s="78" t="s">
        <v>152</v>
      </c>
    </row>
    <row r="34" spans="2:3" ht="32" customHeight="1" x14ac:dyDescent="0.35">
      <c r="B34" s="74" t="s">
        <v>55</v>
      </c>
      <c r="C34" s="78" t="s">
        <v>153</v>
      </c>
    </row>
    <row r="35" spans="2:3" ht="43.5" customHeight="1" x14ac:dyDescent="0.35">
      <c r="B35" s="74" t="s">
        <v>34</v>
      </c>
      <c r="C35" s="78" t="s">
        <v>56</v>
      </c>
    </row>
    <row r="36" spans="2:3" ht="16" customHeight="1" x14ac:dyDescent="0.35">
      <c r="B36" s="79" t="s">
        <v>35</v>
      </c>
      <c r="C36" s="75" t="s">
        <v>57</v>
      </c>
    </row>
    <row r="37" spans="2:3" ht="44" thickBot="1" x14ac:dyDescent="0.4">
      <c r="B37" s="80" t="s">
        <v>36</v>
      </c>
      <c r="C37" s="81" t="s">
        <v>58</v>
      </c>
    </row>
  </sheetData>
  <mergeCells count="6">
    <mergeCell ref="B7:C7"/>
    <mergeCell ref="B16:C16"/>
    <mergeCell ref="B29:B30"/>
    <mergeCell ref="B3:C3"/>
    <mergeCell ref="B25:C25"/>
    <mergeCell ref="B27:C27"/>
  </mergeCells>
  <pageMargins left="0.7" right="0.7" top="0.55000000000000004" bottom="0.57999999999999996" header="0.3" footer="0.3"/>
  <pageSetup scale="82" orientation="portrait" r:id="rId1"/>
  <headerFooter>
    <oddHeader>&amp;C&amp;"-,Bold"&amp;12CSC Budget Instructions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6AFDF-8373-4B14-B58B-6F3CD7DD6B58}">
  <dimension ref="A1:A10"/>
  <sheetViews>
    <sheetView workbookViewId="0">
      <selection activeCell="A13" sqref="A13"/>
    </sheetView>
  </sheetViews>
  <sheetFormatPr defaultRowHeight="14.5" x14ac:dyDescent="0.35"/>
  <cols>
    <col min="1" max="1" width="75" customWidth="1"/>
  </cols>
  <sheetData>
    <row r="1" spans="1:1" x14ac:dyDescent="0.35">
      <c r="A1" s="82">
        <v>45456</v>
      </c>
    </row>
    <row r="2" spans="1:1" x14ac:dyDescent="0.35">
      <c r="A2" s="85" t="s">
        <v>154</v>
      </c>
    </row>
    <row r="3" spans="1:1" hidden="1" x14ac:dyDescent="0.35">
      <c r="A3" s="85" t="s">
        <v>155</v>
      </c>
    </row>
    <row r="4" spans="1:1" ht="29" hidden="1" x14ac:dyDescent="0.35">
      <c r="A4" s="85" t="s">
        <v>156</v>
      </c>
    </row>
    <row r="5" spans="1:1" x14ac:dyDescent="0.35">
      <c r="A5" s="85" t="s">
        <v>157</v>
      </c>
    </row>
    <row r="6" spans="1:1" ht="29" x14ac:dyDescent="0.35">
      <c r="A6" s="85" t="s">
        <v>158</v>
      </c>
    </row>
    <row r="7" spans="1:1" x14ac:dyDescent="0.35">
      <c r="A7" s="85" t="s">
        <v>159</v>
      </c>
    </row>
    <row r="8" spans="1:1" ht="29" x14ac:dyDescent="0.35">
      <c r="A8" s="85" t="s">
        <v>161</v>
      </c>
    </row>
    <row r="9" spans="1:1" ht="29" x14ac:dyDescent="0.35">
      <c r="A9" s="85" t="s">
        <v>160</v>
      </c>
    </row>
    <row r="10" spans="1:1" x14ac:dyDescent="0.35">
      <c r="A10" s="85" t="s">
        <v>163</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Budget</vt:lpstr>
      <vt:lpstr>Budget Instructions</vt:lpstr>
      <vt:lpstr>README</vt:lpstr>
      <vt:lpstr>'Budget Instructions'!Print_Area</vt:lpstr>
    </vt:vector>
  </TitlesOfParts>
  <Company>Judicial Council of California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Henzl, John</dc:creator>
  <cp:lastModifiedBy>Loo-Pulido, Laura</cp:lastModifiedBy>
  <dcterms:created xsi:type="dcterms:W3CDTF">2018-10-30T00:21:34Z</dcterms:created>
  <dcterms:modified xsi:type="dcterms:W3CDTF">2026-06-25T22:00:17Z</dcterms:modified>
</cp:coreProperties>
</file>