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R190" i="270" l="1"/>
  <c r="S67" i="270"/>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G577" i="272" s="1"/>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F677" i="272"/>
  <c r="O674" i="272"/>
  <c r="N676" i="272" s="1"/>
  <c r="D677" i="272"/>
  <c r="H662" i="272"/>
  <c r="C664" i="272" s="1"/>
  <c r="L677" i="272"/>
  <c r="O64" i="272"/>
  <c r="H72" i="272"/>
  <c r="O665" i="272"/>
  <c r="L667" i="272" s="1"/>
  <c r="N677" i="272"/>
  <c r="E677" i="272"/>
  <c r="M664" i="272" l="1"/>
  <c r="M670" i="272"/>
  <c r="L673" i="272"/>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<sst xmlns="http://schemas.openxmlformats.org/spreadsheetml/2006/main" count="41085" uniqueCount="2256">
  <si>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</si>
  <si>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</si>
  <si>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</si>
  <si>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</si>
  <si>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</si>
  <si>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</si>
  <si>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</si>
  <si>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</si>
  <si>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</si>
  <si>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</si>
  <si>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</si>
  <si>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</si>
  <si>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</si>
  <si>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</si>
  <si>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</si>
  <si>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</si>
  <si>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</si>
  <si>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</si>
  <si>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</si>
  <si>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</si>
  <si>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</si>
  <si>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</si>
  <si>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</si>
  <si>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</si>
  <si>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</si>
  <si>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</si>
  <si>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</si>
  <si>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</si>
  <si>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</si>
  <si>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</si>
  <si>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</si>
  <si>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</si>
  <si>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</si>
  <si>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</si>
  <si>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</si>
  <si>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</si>
  <si>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</si>
  <si>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</si>
  <si>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</si>
  <si>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</si>
  <si>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</si>
  <si>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</si>
  <si>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</si>
  <si>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</si>
  <si>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</si>
  <si>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</si>
  <si>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</si>
  <si>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</si>
  <si>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</si>
  <si>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</si>
  <si>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</si>
  <si>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</si>
  <si>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</si>
  <si>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</si>
  <si>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</si>
  <si>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</si>
  <si>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</si>
  <si>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</si>
  <si>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</si>
  <si>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</si>
  <si>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</si>
  <si>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</si>
  <si>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</si>
  <si>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</si>
  <si>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</si>
  <si>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</si>
  <si>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</si>
  <si>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</si>
  <si>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</si>
  <si>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</si>
  <si>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</si>
  <si>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</si>
  <si>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</si>
  <si>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</si>
  <si>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</si>
  <si>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</si>
  <si>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</si>
  <si>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</si>
  <si>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</si>
  <si>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</si>
  <si>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</si>
  <si>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</si>
  <si>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</si>
  <si>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</si>
  <si>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</si>
  <si>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</si>
  <si>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</si>
  <si>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</si>
  <si>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</si>
  <si>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</si>
  <si>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</si>
  <si>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</si>
  <si>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</si>
  <si>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</si>
  <si>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</si>
  <si>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</si>
  <si>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</si>
  <si>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</si>
  <si>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</si>
  <si>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</si>
  <si>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</si>
  <si>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</si>
  <si>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</si>
  <si>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</si>
  <si>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</si>
  <si>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</si>
  <si>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</si>
  <si>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</si>
  <si>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</si>
  <si>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</si>
  <si>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</si>
  <si>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</si>
  <si>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</si>
  <si>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</si>
  <si>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</si>
  <si>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</si>
  <si>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</si>
  <si>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</si>
  <si>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</si>
  <si>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</si>
  <si>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</si>
  <si>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</si>
  <si>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</si>
  <si>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</si>
  <si>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</si>
  <si>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</si>
  <si>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</si>
  <si>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</si>
  <si>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</si>
  <si>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</si>
  <si>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</si>
  <si>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</si>
  <si>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</si>
  <si>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</si>
  <si>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</si>
  <si>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</si>
  <si>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</si>
  <si>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</si>
  <si>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</si>
  <si>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</si>
  <si>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</si>
  <si>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</si>
  <si>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</si>
  <si>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</si>
  <si>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</si>
  <si>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</si>
  <si>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</si>
  <si>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</si>
  <si>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</si>
  <si>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</si>
  <si>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</si>
  <si>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</si>
  <si>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</si>
  <si>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</si>
  <si>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</si>
  <si>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</si>
  <si>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</si>
  <si>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</si>
  <si>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</si>
  <si>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</si>
  <si>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</si>
  <si>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</si>
  <si>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</si>
  <si>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</si>
  <si>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</si>
  <si>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</si>
  <si>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</si>
  <si>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</si>
  <si>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</si>
  <si>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</si>
  <si>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</si>
  <si>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</si>
  <si>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</si>
  <si>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</si>
  <si>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</si>
  <si>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</si>
  <si>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</si>
  <si>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</si>
  <si>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</si>
  <si>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</si>
  <si>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</si>
  <si>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</si>
  <si>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</si>
  <si>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</si>
  <si>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</si>
  <si>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</si>
  <si>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</si>
  <si>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</si>
  <si>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</si>
  <si>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</si>
  <si>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</si>
  <si>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</si>
  <si>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</si>
  <si>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</si>
  <si>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</si>
  <si>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</si>
  <si>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</si>
  <si>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</si>
  <si>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</si>
  <si>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</si>
  <si>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</si>
  <si>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</si>
  <si>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</si>
  <si>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</si>
  <si>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</si>
  <si>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</si>
  <si>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</si>
  <si>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</si>
  <si>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</si>
  <si>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</si>
  <si>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</si>
  <si>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</si>
  <si>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</si>
  <si>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</si>
  <si>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</si>
  <si>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</si>
  <si>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</si>
  <si>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</si>
  <si>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</si>
  <si>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</si>
  <si>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</si>
  <si>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</si>
  <si>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</si>
  <si>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</si>
  <si>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</si>
  <si>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</si>
  <si>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</si>
  <si>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</si>
  <si>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</si>
  <si>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</si>
  <si>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</si>
  <si>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</si>
  <si>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</si>
  <si>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</si>
  <si>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</si>
  <si>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</si>
  <si>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</si>
  <si>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</si>
  <si>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</si>
  <si>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</si>
  <si>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</si>
  <si>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</si>
  <si>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</si>
  <si>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</si>
  <si>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</si>
  <si>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</si>
  <si>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</si>
  <si>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</si>
  <si>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</si>
  <si>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</si>
  <si>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</si>
  <si>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</si>
  <si>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</si>
  <si>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</si>
  <si>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</si>
  <si>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</si>
  <si>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</si>
  <si>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</si>
  <si>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</si>
  <si>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</si>
  <si>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</si>
  <si>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</si>
  <si>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</si>
  <si>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</si>
  <si>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</si>
  <si>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</si>
  <si>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</si>
  <si>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</si>
  <si>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</si>
  <si>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</si>
  <si>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</si>
  <si>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</si>
  <si>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</si>
  <si>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</si>
  <si>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</si>
  <si>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</si>
  <si>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</si>
  <si>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</si>
  <si>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</si>
  <si>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</si>
  <si>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</si>
  <si>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</si>
  <si>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</si>
  <si>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</si>
  <si>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</si>
  <si>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</si>
  <si>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</si>
  <si>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</si>
  <si>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</si>
  <si>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</si>
  <si>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</si>
  <si>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</si>
  <si>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</si>
  <si>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</si>
  <si>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</si>
  <si>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</si>
  <si>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</si>
  <si>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</si>
  <si>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</si>
  <si>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</si>
  <si>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</si>
  <si>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</si>
  <si>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</si>
  <si>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</si>
  <si>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</si>
  <si>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</si>
  <si>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</si>
  <si>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</si>
  <si>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</si>
  <si>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</si>
  <si>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</si>
  <si>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</si>
  <si>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</si>
  <si>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</si>
  <si>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</si>
  <si>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</si>
  <si>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</si>
  <si>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</si>
  <si>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</si>
  <si>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</si>
  <si>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</si>
  <si>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</si>
  <si>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</si>
  <si>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</si>
  <si>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</si>
  <si>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</si>
  <si>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</si>
  <si>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</si>
  <si>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</si>
  <si>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</si>
  <si>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</si>
  <si>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</si>
  <si>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</si>
  <si>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</si>
  <si>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</si>
  <si>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</si>
  <si>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</si>
  <si>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</si>
  <si>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</si>
  <si>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</si>
  <si>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</si>
  <si>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</si>
  <si>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</si>
  <si>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</si>
  <si>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</si>
  <si>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</si>
  <si>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</si>
  <si>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</si>
  <si>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</si>
  <si>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</si>
  <si>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</si>
  <si>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</si>
  <si>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</si>
  <si>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</si>
  <si>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</si>
  <si>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</si>
  <si>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</si>
  <si>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</si>
  <si>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</si>
  <si>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</si>
  <si>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</si>
  <si>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</si>
  <si>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</si>
  <si>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</si>
  <si>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</si>
  <si>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</si>
  <si>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</si>
  <si>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</si>
  <si>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</si>
  <si>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</si>
  <si>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</si>
  <si>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</si>
  <si>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</si>
  <si>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</si>
  <si>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</si>
  <si>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</si>
  <si>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</si>
  <si>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</si>
  <si>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</si>
  <si>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</si>
  <si>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</si>
  <si>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</si>
  <si>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</si>
  <si>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</si>
  <si>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</si>
  <si>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</si>
  <si>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</si>
  <si>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</si>
  <si>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</si>
  <si>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</si>
  <si>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</si>
  <si>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</si>
  <si>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</si>
  <si>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</si>
  <si>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</si>
  <si>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</si>
  <si>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</si>
  <si>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</si>
  <si>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</si>
  <si>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</si>
  <si>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</si>
  <si>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</si>
  <si>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</si>
  <si>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</si>
  <si>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</si>
  <si>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</si>
  <si>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</si>
  <si>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</si>
  <si>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</si>
  <si>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</si>
  <si>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</si>
  <si>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</si>
  <si>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</si>
  <si>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</si>
  <si>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</si>
  <si>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</si>
  <si>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</si>
  <si>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</si>
  <si>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</si>
  <si>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</si>
  <si>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</si>
  <si>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</si>
  <si>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</si>
  <si>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</si>
  <si>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</si>
  <si>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</si>
  <si>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</si>
  <si>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</si>
  <si>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</si>
  <si>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</si>
  <si>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</si>
  <si>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</si>
  <si>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</si>
  <si>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</si>
  <si>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</si>
  <si>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</si>
  <si>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</si>
  <si>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</si>
  <si>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</si>
  <si>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</si>
  <si>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</si>
  <si>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</si>
  <si>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</si>
  <si>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</si>
  <si>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</si>
  <si>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</si>
  <si>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</si>
  <si>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</si>
  <si>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</si>
  <si>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</si>
  <si>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</si>
  <si>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</si>
  <si>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</si>
  <si>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</si>
  <si>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</si>
  <si>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</si>
  <si>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</si>
  <si>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</si>
  <si>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</si>
  <si>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</si>
  <si>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</si>
  <si>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</si>
  <si>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</si>
  <si>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</si>
  <si>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</si>
  <si>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</si>
  <si>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</si>
  <si>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</si>
  <si>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</si>
  <si>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</si>
  <si>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</si>
  <si>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</si>
  <si>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</si>
  <si>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</si>
  <si>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</si>
  <si>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</si>
  <si>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</si>
  <si>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</si>
  <si>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</si>
  <si>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</si>
  <si>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</si>
  <si>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</si>
  <si>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</si>
  <si>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</si>
  <si>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</si>
  <si>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</si>
  <si>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</si>
  <si>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</si>
  <si>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</si>
  <si>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</si>
  <si>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</si>
  <si>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</si>
  <si>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</si>
  <si>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</si>
  <si>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</si>
  <si>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</si>
  <si>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</si>
  <si>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</si>
  <si>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</si>
  <si>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</si>
  <si>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</si>
  <si>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</si>
  <si>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</si>
  <si>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</si>
  <si>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</si>
  <si>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</si>
  <si>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</si>
  <si>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</si>
  <si>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</si>
  <si>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</si>
  <si>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</si>
  <si>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</si>
  <si>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</si>
  <si>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</si>
  <si>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</si>
  <si>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</si>
  <si>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</si>
  <si>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</si>
  <si>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</si>
  <si>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</si>
  <si>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</si>
  <si>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</si>
  <si>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</si>
  <si>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</si>
  <si>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</si>
  <si>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</si>
  <si>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</si>
  <si>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</si>
  <si>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</si>
  <si>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</si>
  <si>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</si>
  <si>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</si>
  <si>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</si>
  <si>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</si>
  <si>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</si>
  <si>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</si>
  <si>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</si>
  <si>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</si>
  <si>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</si>
  <si>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</si>
  <si>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</si>
  <si>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</si>
  <si>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</si>
  <si>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</si>
  <si>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</si>
  <si>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</si>
  <si>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</si>
  <si>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</si>
  <si>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</si>
  <si>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</si>
  <si>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</si>
  <si>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</si>
  <si>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</si>
  <si>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</si>
  <si>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</si>
  <si>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</si>
  <si>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</si>
  <si>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</si>
  <si>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</si>
  <si>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</si>
  <si>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</si>
  <si>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</si>
  <si>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</si>
  <si>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</si>
  <si>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</si>
  <si>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</si>
  <si>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</si>
  <si>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</si>
  <si>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</si>
  <si>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</si>
  <si>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</si>
  <si>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</si>
  <si>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</si>
  <si>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</si>
  <si>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</si>
  <si>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</si>
  <si>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</si>
  <si>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</si>
  <si>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</si>
  <si>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</si>
  <si>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</si>
  <si>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</si>
  <si>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</si>
  <si>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</si>
  <si>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</si>
  <si>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</si>
  <si>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</si>
  <si>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</si>
  <si>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</si>
  <si>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</si>
  <si>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</si>
  <si>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</si>
  <si>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</si>
  <si>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</si>
  <si>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</si>
  <si>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</si>
  <si>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</si>
  <si>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</si>
  <si>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</si>
  <si>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</si>
  <si>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</si>
  <si>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</si>
  <si>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</si>
  <si>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</si>
  <si>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</si>
  <si>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</si>
  <si>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</si>
  <si>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</si>
  <si>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</si>
  <si>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</si>
  <si>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</si>
  <si>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</si>
  <si>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</si>
  <si>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</si>
  <si>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</si>
  <si>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</si>
  <si>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</si>
  <si>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</si>
  <si>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</si>
  <si>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</si>
  <si>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</si>
  <si>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</si>
  <si>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</si>
  <si>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</si>
  <si>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</si>
  <si>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</si>
  <si>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</si>
  <si>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</si>
  <si>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</si>
  <si>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</si>
  <si>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</si>
  <si>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</si>
  <si>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</si>
  <si>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</si>
  <si>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</si>
  <si>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</si>
  <si>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</si>
  <si>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</si>
  <si>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</si>
  <si>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</si>
  <si>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</si>
  <si>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</si>
  <si>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</si>
  <si>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</si>
  <si>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</si>
  <si>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</si>
  <si>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</si>
  <si>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</si>
  <si>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</si>
  <si>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</si>
  <si>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</si>
  <si>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</si>
  <si>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</si>
  <si>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</si>
  <si>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</si>
  <si>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</si>
  <si>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</si>
  <si>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</si>
  <si>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</si>
  <si>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</si>
  <si>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</si>
  <si>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</si>
  <si>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</si>
  <si>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</si>
  <si>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</si>
  <si>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</si>
  <si>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</si>
  <si>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</si>
  <si>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</si>
  <si>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</si>
  <si>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</si>
  <si>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</si>
  <si>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</si>
  <si>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</si>
  <si>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</si>
  <si>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</si>
  <si>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</si>
  <si>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</si>
  <si>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</si>
  <si>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</si>
  <si>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</si>
  <si>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</si>
  <si>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</si>
  <si>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</si>
  <si>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</si>
  <si>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</si>
  <si>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</si>
  <si>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</si>
  <si>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</si>
  <si>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</si>
  <si>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</si>
  <si>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</si>
  <si>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</si>
  <si>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</si>
  <si>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</si>
  <si>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</si>
  <si>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</si>
  <si>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</si>
  <si>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</si>
  <si>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</si>
  <si>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</si>
  <si>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</si>
  <si>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</si>
  <si>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</si>
  <si>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</si>
  <si>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</si>
  <si>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</si>
  <si>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</si>
  <si>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</si>
  <si>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</si>
  <si>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</si>
  <si>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</si>
  <si>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</si>
  <si>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</si>
  <si>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</si>
  <si>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</si>
  <si>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</si>
  <si>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</si>
  <si>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</si>
  <si>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</si>
  <si>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</si>
  <si>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</si>
  <si>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</si>
  <si>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</si>
  <si>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</si>
  <si>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</si>
  <si>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</si>
  <si>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</si>
  <si>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</si>
  <si>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</si>
  <si>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</si>
  <si>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</si>
  <si>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</si>
  <si>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</si>
  <si>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</si>
  <si>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</si>
  <si>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</si>
  <si>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</si>
  <si>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</si>
  <si>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</si>
  <si>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</si>
  <si>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</si>
  <si>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</si>
  <si>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</si>
  <si>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</si>
  <si>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</si>
  <si>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</si>
  <si>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</si>
  <si>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</si>
  <si>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</si>
  <si>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</si>
  <si>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</si>
  <si>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</si>
  <si>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</si>
  <si>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</si>
  <si>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</si>
  <si>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</si>
  <si>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</si>
  <si>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</si>
  <si>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</si>
  <si>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</si>
  <si>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</si>
  <si>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</si>
  <si>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</si>
  <si>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</si>
  <si>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</si>
  <si>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</si>
  <si>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</si>
  <si>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</si>
  <si>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</si>
  <si>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</si>
  <si>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</si>
  <si>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</si>
  <si>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</si>
  <si>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</si>
  <si>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</si>
  <si>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</si>
  <si>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</si>
  <si>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</si>
  <si>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</si>
  <si>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</si>
  <si>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</si>
  <si>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</si>
  <si>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</si>
  <si>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</si>
  <si>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</si>
  <si>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</si>
  <si>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</si>
  <si>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</si>
  <si>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</si>
  <si>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</si>
  <si>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</si>
  <si>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</si>
  <si>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</si>
  <si>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</si>
  <si>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</si>
  <si>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</si>
  <si>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</si>
  <si>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</si>
  <si>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</si>
  <si>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</si>
  <si>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</si>
  <si>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</si>
  <si>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</si>
  <si>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</si>
  <si>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</si>
  <si>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</si>
  <si>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</si>
  <si>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</si>
  <si>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</si>
  <si>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</si>
  <si>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</si>
  <si>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</si>
  <si>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</si>
  <si>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</si>
  <si>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</si>
  <si>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</si>
  <si>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</si>
  <si>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</si>
  <si>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</si>
  <si>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</si>
  <si>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</si>
  <si>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</si>
  <si>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</si>
  <si>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</si>
  <si>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</si>
  <si>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</si>
  <si>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</si>
  <si>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</si>
  <si>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</si>
  <si>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</si>
  <si>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</si>
  <si>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</si>
  <si>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</si>
  <si>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</si>
  <si>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</si>
  <si>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</si>
  <si>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</si>
  <si>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</si>
  <si>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</si>
  <si>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</si>
  <si>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</si>
  <si>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</si>
  <si>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</si>
  <si>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</si>
  <si>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</si>
  <si>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</si>
  <si>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</si>
  <si>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</si>
  <si>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</si>
  <si>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</si>
  <si>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</si>
  <si>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</si>
  <si>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</si>
  <si>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</si>
  <si>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</si>
  <si>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</si>
  <si>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</si>
  <si>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</si>
  <si>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</si>
  <si>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</si>
  <si>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</si>
  <si>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</si>
  <si>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</si>
  <si>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</si>
  <si>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</si>
  <si>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</si>
  <si>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</si>
  <si>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</si>
  <si>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</si>
  <si>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</si>
  <si>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</si>
  <si>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</si>
  <si>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</si>
  <si>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</si>
  <si>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</si>
  <si>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</si>
  <si>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</si>
  <si>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</si>
  <si>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</si>
  <si>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</si>
  <si>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</si>
  <si>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</si>
  <si>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</si>
  <si>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</si>
  <si>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</si>
  <si>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</si>
  <si>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</si>
  <si>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</si>
  <si>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</si>
  <si>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</si>
  <si>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</si>
  <si>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</si>
  <si>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</si>
  <si>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</si>
  <si>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</si>
  <si>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</si>
  <si>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</si>
  <si>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</si>
  <si>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</si>
  <si>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</si>
  <si>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</si>
  <si>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</si>
  <si>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</si>
  <si>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</si>
  <si>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</si>
  <si>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</si>
  <si>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</si>
  <si>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</si>
  <si>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</si>
  <si>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</si>
  <si>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</si>
  <si>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</si>
  <si>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</si>
  <si>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</si>
  <si>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</si>
  <si>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</si>
  <si>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</si>
  <si>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</si>
  <si>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</si>
  <si>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</si>
  <si>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</si>
  <si>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</si>
  <si>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</si>
  <si>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</si>
  <si>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</si>
  <si>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</si>
  <si>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</si>
  <si>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</si>
  <si>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</si>
  <si>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</si>
  <si>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</si>
  <si>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</si>
  <si>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</si>
  <si>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</si>
  <si>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</si>
  <si>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</si>
  <si>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</si>
  <si>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</si>
  <si>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</si>
  <si>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</si>
  <si>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</si>
  <si>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</si>
  <si>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</si>
  <si>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</si>
  <si>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</si>
  <si>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</si>
  <si>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</si>
  <si>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</si>
  <si>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</si>
  <si>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</si>
  <si>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</si>
  <si>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</si>
  <si>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</si>
  <si>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</si>
  <si>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</si>
  <si>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</si>
  <si>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</si>
  <si>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</si>
  <si>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</si>
  <si>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</si>
  <si>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</si>
  <si>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</si>
  <si>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</si>
  <si>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</si>
  <si>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</si>
  <si>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</si>
  <si>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</si>
  <si>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</si>
  <si>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</si>
  <si>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</si>
  <si>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</si>
  <si>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</si>
  <si>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</si>
  <si>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</si>
  <si>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</si>
  <si>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</si>
  <si>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</si>
  <si>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</si>
  <si>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</si>
  <si>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</si>
  <si>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</si>
  <si>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</si>
  <si>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</si>
  <si>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</si>
  <si>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</si>
  <si>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</si>
  <si>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</si>
  <si>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</si>
  <si>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</si>
  <si>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</si>
  <si>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</si>
  <si>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</si>
  <si>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</si>
  <si>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</si>
  <si>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</si>
  <si>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</si>
  <si>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</si>
  <si>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</si>
  <si>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</si>
  <si>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</si>
  <si>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</si>
  <si>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</si>
  <si>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</si>
  <si>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</si>
  <si>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</si>
  <si>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</si>
  <si>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</si>
  <si>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</si>
  <si>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</si>
  <si>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</si>
  <si>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</si>
  <si>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</si>
  <si>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</si>
  <si>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</si>
  <si>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</si>
  <si>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</si>
  <si>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</si>
  <si>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</si>
  <si>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</si>
  <si>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</si>
  <si>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</si>
  <si>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</si>
  <si>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</si>
  <si>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</si>
  <si>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</si>
  <si>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</si>
  <si>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</si>
  <si>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</si>
  <si>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</si>
  <si>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</si>
  <si>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</si>
  <si>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</si>
  <si>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</si>
  <si>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</si>
  <si>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</si>
  <si>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</si>
  <si>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</si>
  <si>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</si>
  <si>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</si>
  <si>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</si>
  <si>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</si>
  <si>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</si>
  <si>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</si>
  <si>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</si>
  <si>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</si>
  <si>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</si>
  <si>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</si>
  <si>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</si>
  <si>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</si>
  <si>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</si>
  <si>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</si>
  <si>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</si>
  <si>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</si>
  <si>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</si>
  <si>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</si>
  <si>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</si>
  <si>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</si>
  <si>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</si>
  <si>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</si>
  <si>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</si>
  <si>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</si>
  <si>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</si>
  <si>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</si>
  <si>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</si>
  <si>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</si>
  <si>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</si>
  <si>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</si>
  <si>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</si>
  <si>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</si>
  <si>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</si>
  <si>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</si>
  <si>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</si>
  <si>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</si>
  <si>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</si>
  <si>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</si>
  <si>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</si>
  <si>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</si>
  <si>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</si>
  <si>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</si>
  <si>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</si>
  <si>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</si>
  <si>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</si>
  <si>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</si>
  <si>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</si>
  <si>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</si>
  <si>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</si>
  <si>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</si>
  <si>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</si>
  <si>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</si>
  <si>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</si>
  <si>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</si>
  <si>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</si>
  <si>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</si>
  <si>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</si>
  <si>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</si>
  <si>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</si>
  <si>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</si>
  <si>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</si>
  <si>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</si>
  <si>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</si>
  <si>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</si>
  <si>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</si>
  <si>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</si>
  <si>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</si>
  <si>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</si>
  <si>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</si>
  <si>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</si>
  <si>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</si>
  <si>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</si>
  <si>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</si>
  <si>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</si>
  <si>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</si>
  <si>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</si>
  <si>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</si>
  <si>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</si>
  <si>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</si>
  <si>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</si>
  <si>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</si>
  <si>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</si>
  <si>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</si>
  <si>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</si>
  <si>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</si>
  <si>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</si>
  <si>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</si>
  <si>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</si>
  <si>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</si>
  <si>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</si>
  <si>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</si>
  <si>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</si>
  <si>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</si>
  <si>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</si>
  <si>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</si>
  <si>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</si>
  <si>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</si>
  <si>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</si>
  <si>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</si>
  <si>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</si>
  <si>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</si>
  <si>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</si>
  <si>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</si>
  <si>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</si>
  <si>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</si>
  <si>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</si>
  <si>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</si>
  <si>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</si>
  <si>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</si>
  <si>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</si>
  <si>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</si>
  <si>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</si>
  <si>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</si>
  <si>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</si>
  <si>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</si>
  <si>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</si>
  <si>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</si>
  <si>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</si>
  <si>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</si>
  <si>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</si>
  <si>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</si>
  <si>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</si>
  <si>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</si>
  <si>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</si>
  <si>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</si>
  <si>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</si>
  <si>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</si>
  <si>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</si>
  <si>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</si>
  <si>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</si>
  <si>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</si>
  <si>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</si>
  <si>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</si>
  <si>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</si>
  <si>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</si>
  <si>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</si>
  <si>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</si>
  <si>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</si>
  <si>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</si>
  <si>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</si>
  <si>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</si>
  <si>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</si>
  <si>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</si>
  <si>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</si>
  <si>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</si>
  <si>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</si>
  <si>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</si>
  <si>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</si>
  <si>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</si>
  <si>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</si>
  <si>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</si>
  <si>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</si>
  <si>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</si>
  <si>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</si>
  <si>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</si>
  <si>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</si>
  <si>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</si>
  <si>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</si>
  <si>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</si>
  <si>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</si>
  <si>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</si>
  <si>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</si>
  <si>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</si>
  <si>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</si>
  <si>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</si>
  <si>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</si>
  <si>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</si>
  <si>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</si>
  <si>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</si>
  <si>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</si>
  <si>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</si>
  <si>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</si>
  <si>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</si>
  <si>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</si>
  <si>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</si>
  <si>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</si>
  <si>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</si>
  <si>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</si>
  <si>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</si>
  <si>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</si>
  <si>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</si>
  <si>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</si>
  <si>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</si>
  <si>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</si>
  <si>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</si>
  <si>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</si>
  <si>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</si>
  <si>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</si>
  <si>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</si>
  <si>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</si>
  <si>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</si>
  <si>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</si>
  <si>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</si>
  <si>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</si>
  <si>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</si>
  <si>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</si>
  <si>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</si>
  <si>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</si>
  <si>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</si>
  <si>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</si>
  <si>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</si>
  <si>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</si>
  <si>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</si>
  <si>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</si>
  <si>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</si>
  <si>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</si>
  <si>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</si>
  <si>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</si>
  <si>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</si>
  <si>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</si>
  <si>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</si>
  <si>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</si>
  <si>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</si>
  <si>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</si>
  <si>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</si>
  <si>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</si>
  <si>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</si>
  <si>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</si>
  <si>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</si>
  <si>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</si>
  <si>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</si>
  <si>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</si>
  <si>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</si>
  <si>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</si>
  <si>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</si>
  <si>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</si>
  <si>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</si>
  <si>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</si>
  <si>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</si>
  <si>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</si>
  <si>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</si>
  <si>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</si>
  <si>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</si>
  <si>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</si>
  <si>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</si>
  <si>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</si>
  <si>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</si>
  <si>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</si>
  <si>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</si>
  <si>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</si>
  <si>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</si>
  <si>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</si>
  <si>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</si>
  <si>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</si>
  <si>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</si>
  <si>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</si>
  <si>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</si>
  <si>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</si>
  <si>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</si>
  <si>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</si>
  <si>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</si>
  <si>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</si>
  <si>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</si>
  <si>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</si>
  <si>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</si>
  <si>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</si>
  <si>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</si>
  <si>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</si>
  <si>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</si>
  <si>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</si>
  <si>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</si>
  <si>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</si>
  <si>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</si>
  <si>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</si>
  <si>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</si>
  <si>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</si>
  <si>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</si>
  <si>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</si>
  <si>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</si>
  <si>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</si>
  <si>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</si>
  <si>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</si>
  <si>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</si>
  <si>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</si>
  <si>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</si>
  <si>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</si>
  <si>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</si>
  <si>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</si>
  <si>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</si>
  <si>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</si>
  <si>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</si>
  <si>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</si>
  <si>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</si>
  <si>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</si>
  <si>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</si>
  <si>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</si>
  <si>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</si>
  <si>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</si>
  <si>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</si>
  <si>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</si>
  <si>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</si>
  <si>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</si>
  <si>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</si>
  <si>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</si>
  <si>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</si>
  <si>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</si>
  <si>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</si>
  <si>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</si>
  <si>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</si>
  <si>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</si>
  <si>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</si>
  <si>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</si>
  <si>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</si>
  <si>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</si>
  <si>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</si>
  <si>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</si>
  <si>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</si>
  <si>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</si>
  <si>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</si>
  <si>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</si>
  <si>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</si>
  <si>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</si>
  <si>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</si>
  <si>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</si>
  <si>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</si>
  <si>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</si>
  <si>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</si>
  <si>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</si>
  <si>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</si>
  <si>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</si>
  <si>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</si>
  <si>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</si>
  <si>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</si>
  <si>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</si>
  <si>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</si>
  <si>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</si>
  <si>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</si>
  <si>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</si>
  <si>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</si>
  <si>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</si>
  <si>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</si>
  <si>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</si>
  <si>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</si>
  <si>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</si>
  <si>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</si>
  <si>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</si>
  <si>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</si>
  <si>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</si>
  <si>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</si>
  <si>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</si>
  <si>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</si>
  <si>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</si>
  <si>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</si>
  <si>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</si>
  <si>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</si>
  <si>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</si>
  <si>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</si>
  <si>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</si>
  <si>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</si>
  <si>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</si>
  <si>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</si>
  <si>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</si>
  <si>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</si>
  <si>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</si>
  <si>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</si>
  <si>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</si>
  <si>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</si>
  <si>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</si>
  <si>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</si>
  <si>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</si>
  <si>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</si>
  <si>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</si>
  <si>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</si>
  <si>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</si>
  <si>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</si>
  <si>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</si>
  <si>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</si>
  <si>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</si>
  <si>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</si>
  <si>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</si>
  <si>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</si>
  <si>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</si>
  <si>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</si>
  <si>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</si>
  <si>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</si>
  <si>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</si>
  <si>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</si>
  <si>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</si>
  <si>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</si>
  <si>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</si>
  <si>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</si>
  <si>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</si>
  <si>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</si>
  <si>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</si>
  <si>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</si>
  <si>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</si>
  <si>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</si>
  <si>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</si>
  <si>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</si>
  <si>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</si>
  <si>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</si>
  <si>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</si>
  <si>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</si>
  <si>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</si>
  <si>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</si>
  <si>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</si>
  <si>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</si>
  <si>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</si>
  <si>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</si>
  <si>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</si>
  <si>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</si>
  <si>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</si>
  <si>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</si>
  <si>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</si>
  <si>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</si>
  <si>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</si>
  <si>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</si>
  <si>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</si>
  <si>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</si>
  <si>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</si>
  <si>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</si>
  <si>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</si>
  <si>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</si>
  <si>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</si>
  <si>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</si>
  <si>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</si>
  <si>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</si>
  <si>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</si>
  <si>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</si>
  <si>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</si>
  <si>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</si>
  <si>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</si>
  <si>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</si>
  <si>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</si>
  <si>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</si>
  <si>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</si>
  <si>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</si>
  <si>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</si>
  <si>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</si>
  <si>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</si>
  <si>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</si>
  <si>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</si>
  <si>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</si>
  <si>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</si>
  <si>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</si>
  <si>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</si>
  <si>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</si>
  <si>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</si>
  <si>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</si>
  <si>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</si>
  <si>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</si>
  <si>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</si>
  <si>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</si>
  <si>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</si>
  <si>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</si>
  <si>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</si>
  <si>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</si>
  <si>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</si>
  <si>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</si>
  <si>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</si>
  <si>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</si>
  <si>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</si>
  <si>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</si>
  <si>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</si>
  <si>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</si>
  <si>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</si>
  <si>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</si>
  <si>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</si>
  <si>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</si>
  <si>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</si>
  <si>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</si>
  <si>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</si>
  <si>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</si>
  <si>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</si>
  <si>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</si>
  <si>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</si>
  <si>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</si>
  <si>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</si>
  <si>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</si>
  <si>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</si>
  <si>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</si>
  <si>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</si>
  <si>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</si>
  <si>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</si>
  <si>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</si>
  <si>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</si>
  <si>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</si>
  <si>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</si>
  <si>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</si>
  <si>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</si>
  <si>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</si>
  <si>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</si>
  <si>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</si>
  <si>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</si>
  <si>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</si>
  <si>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</si>
  <si>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</si>
  <si>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</si>
  <si>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</si>
  <si>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</si>
  <si>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</si>
  <si>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</si>
  <si>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</si>
  <si>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</si>
  <si>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</si>
  <si>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</si>
  <si>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</si>
  <si>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</si>
  <si>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</si>
  <si>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</si>
  <si>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</si>
  <si>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</si>
  <si>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</si>
  <si>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</si>
  <si>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</si>
  <si>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</si>
  <si>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</si>
  <si>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</si>
  <si>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</si>
  <si>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</si>
  <si>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</si>
  <si>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</si>
  <si>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</si>
  <si>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</si>
  <si>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</si>
  <si>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</si>
  <si>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</si>
  <si>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</si>
  <si>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</si>
  <si>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</si>
  <si>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</si>
  <si>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</si>
  <si>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</si>
  <si>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</si>
  <si>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</si>
  <si>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</si>
  <si>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</si>
  <si>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</si>
  <si>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</si>
  <si>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</si>
  <si>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</si>
  <si>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</si>
  <si>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</si>
  <si>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</si>
  <si>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</si>
  <si>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</si>
  <si>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</si>
  <si>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</si>
  <si>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</si>
  <si>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</si>
  <si>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</si>
  <si>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</si>
  <si>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</si>
  <si>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</si>
  <si>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</si>
  <si>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</si>
  <si>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</si>
  <si>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</si>
  <si>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</si>
  <si>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</si>
  <si>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</si>
  <si>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</si>
  <si>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</si>
  <si>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</si>
  <si>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</si>
  <si>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</si>
  <si>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</si>
  <si>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</si>
  <si>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</si>
  <si>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</si>
  <si>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</si>
  <si>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</si>
  <si>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</si>
  <si>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</si>
  <si>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</si>
  <si>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</si>
  <si>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</si>
  <si>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</si>
  <si>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</si>
  <si>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</si>
  <si>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</si>
  <si>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</si>
  <si>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</si>
  <si>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</si>
  <si>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</si>
  <si>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</si>
  <si>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</si>
  <si>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</si>
  <si>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</si>
  <si>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</si>
  <si>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</si>
  <si>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</si>
  <si>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</si>
  <si>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</si>
  <si>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</si>
  <si>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</si>
  <si>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</si>
  <si>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</si>
  <si>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</si>
  <si>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</si>
  <si>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</si>
  <si>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</si>
  <si>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</si>
  <si>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</si>
  <si>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</si>
  <si>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</si>
  <si>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</si>
  <si>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</si>
  <si>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</si>
  <si>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</si>
  <si>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</si>
  <si>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</si>
  <si>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</si>
  <si>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</si>
  <si>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</si>
  <si>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</si>
  <si>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</si>
  <si>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</si>
  <si>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</si>
  <si>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</si>
  <si>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</si>
  <si>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</si>
  <si>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</si>
  <si>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</si>
  <si>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</si>
  <si>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</si>
  <si>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</si>
  <si>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</si>
  <si>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</si>
  <si>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</si>
  <si>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</si>
  <si>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</si>
  <si>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</si>
  <si>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</si>
  <si>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</si>
  <si>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</si>
  <si>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</si>
  <si>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</si>
  <si>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</si>
  <si>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</si>
  <si>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</si>
  <si>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</si>
  <si>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</si>
  <si>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</si>
  <si>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</si>
  <si>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</si>
  <si>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</si>
  <si>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</si>
  <si>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</si>
  <si>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</si>
  <si>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</si>
  <si>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</si>
  <si>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</si>
  <si>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</si>
  <si>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</si>
  <si>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</si>
  <si>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</si>
  <si>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</si>
  <si>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</si>
  <si>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</si>
  <si>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</si>
  <si>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</si>
  <si>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</si>
  <si>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</si>
  <si>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</si>
  <si>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</si>
  <si>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</si>
  <si>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</si>
  <si>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</si>
  <si>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</si>
  <si>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</si>
  <si>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</si>
  <si>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</si>
  <si>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</si>
  <si>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</si>
  <si>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</si>
  <si>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</si>
  <si>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</si>
  <si>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</si>
  <si>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</si>
  <si>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</si>
  <si>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</si>
  <si>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</si>
  <si>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</si>
  <si>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</si>
  <si>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</si>
  <si>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</si>
  <si>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</si>
  <si>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</si>
  <si>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</si>
  <si>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</si>
  <si>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</si>
  <si>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</si>
  <si>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</si>
  <si>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</si>
  <si>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</si>
  <si>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</si>
  <si>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</si>
  <si>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</si>
  <si>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</si>
  <si>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</si>
  <si>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</si>
  <si>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</si>
  <si>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</si>
  <si>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</si>
  <si>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</si>
  <si>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</si>
  <si>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</si>
  <si>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</si>
  <si>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</si>
  <si>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</si>
  <si>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</si>
  <si>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</si>
  <si>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</si>
  <si>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</si>
  <si>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</si>
  <si>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</si>
  <si>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</si>
  <si>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</si>
  <si>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</si>
  <si>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</si>
  <si>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</si>
  <si>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</si>
  <si>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</si>
  <si>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</si>
  <si>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</si>
  <si>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</si>
  <si>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</si>
  <si>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</si>
  <si>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</si>
  <si>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</si>
  <si>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</si>
  <si>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</si>
  <si>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</si>
  <si>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</si>
  <si>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</si>
  <si>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</si>
  <si>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</si>
  <si>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</si>
  <si>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</si>
  <si>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</si>
  <si>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</si>
  <si>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</si>
  <si>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</si>
  <si>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</si>
  <si>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</si>
  <si>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</si>
  <si>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</si>
  <si>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</si>
  <si>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</si>
  <si>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</si>
  <si>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</si>
  <si>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</si>
  <si>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</si>
  <si>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</si>
  <si>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</si>
  <si>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</si>
  <si>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</si>
  <si>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</si>
  <si>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</si>
  <si>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</si>
  <si>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</si>
  <si>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</si>
  <si>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</si>
  <si>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</si>
  <si>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</si>
  <si>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</si>
  <si>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</si>
  <si>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</si>
  <si>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</si>
  <si>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</si>
  <si>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</si>
  <si>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</si>
  <si>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</si>
  <si>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</si>
  <si>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</si>
  <si>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</si>
  <si>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</si>
  <si>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</si>
  <si>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</si>
  <si>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</si>
  <si>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</si>
  <si>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</si>
  <si>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</si>
  <si>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</si>
  <si>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</si>
  <si>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</si>
  <si>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</si>
  <si>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</si>
  <si>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</si>
  <si>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</si>
  <si>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</si>
  <si>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</si>
  <si>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</si>
  <si>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</si>
  <si>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</si>
  <si>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</si>
  <si>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</si>
  <si>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</si>
  <si>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</si>
  <si>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</si>
  <si>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</si>
  <si>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</si>
  <si>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</si>
  <si>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</si>
  <si>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</si>
  <si>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</si>
  <si>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</si>
  <si>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</si>
  <si>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</si>
  <si>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</si>
  <si>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</si>
  <si>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</si>
  <si>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</si>
  <si>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</si>
  <si>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</si>
  <si>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</si>
  <si>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</si>
  <si>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</si>
  <si>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</si>
  <si>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</si>
  <si>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</si>
  <si>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</si>
  <si>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</si>
  <si>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</si>
  <si>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</si>
  <si>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</si>
  <si>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</si>
  <si>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</si>
  <si>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</si>
  <si>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</si>
  <si>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</si>
  <si>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</si>
  <si>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</si>
  <si>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</si>
  <si>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</si>
  <si>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</si>
  <si>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</si>
  <si>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</si>
  <si>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</si>
  <si>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</si>
  <si>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</si>
  <si>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</si>
  <si>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</si>
  <si>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</si>
  <si>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</si>
  <si>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</si>
  <si>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</si>
  <si>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</si>
  <si>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</si>
  <si>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</si>
  <si>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</si>
  <si>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</si>
  <si>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</si>
  <si>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</si>
  <si>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</si>
  <si>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</si>
  <si>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</si>
  <si>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</si>
  <si>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</si>
  <si>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</si>
  <si>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</si>
  <si>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</si>
  <si>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</si>
  <si>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</si>
  <si>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</si>
  <si>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</si>
  <si>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</si>
  <si>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</si>
  <si>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</si>
  <si>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</si>
  <si>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</si>
  <si>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</si>
  <si>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</si>
  <si>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</si>
  <si>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</si>
  <si>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</si>
  <si>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</si>
  <si>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</si>
  <si>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</si>
  <si>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</si>
  <si>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</si>
  <si>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</si>
  <si>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</si>
  <si>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</si>
  <si>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</si>
  <si>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</si>
  <si>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</si>
  <si>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</si>
  <si>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</si>
  <si>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</si>
  <si>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</si>
  <si>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</si>
  <si>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</si>
  <si>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</si>
  <si>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</si>
  <si>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</si>
  <si>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</si>
  <si>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</si>
  <si>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</si>
  <si>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</si>
  <si>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</si>
  <si>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</si>
  <si>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</si>
  <si>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</si>
  <si>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</si>
  <si>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</si>
  <si>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</si>
  <si>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</si>
  <si>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</si>
  <si>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</si>
  <si>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</si>
  <si>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</si>
  <si>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</si>
  <si>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</si>
  <si>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</si>
  <si>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</si>
  <si>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</si>
  <si>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</si>
  <si>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</si>
  <si>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</si>
  <si>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</si>
  <si>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</si>
  <si>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</si>
  <si>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</si>
  <si>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</si>
  <si>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</si>
  <si>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</si>
  <si>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</si>
  <si>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</si>
  <si>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</si>
  <si>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</si>
  <si>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</si>
  <si>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</si>
  <si>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</si>
  <si>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</si>
  <si>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</si>
  <si>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</si>
  <si>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</si>
  <si>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</si>
  <si>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</si>
  <si>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</si>
  <si>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</si>
  <si>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</si>
  <si>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</si>
  <si>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</si>
  <si>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</si>
  <si>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</si>
  <si>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</si>
  <si>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</si>
  <si>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</si>
  <si>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</si>
  <si>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</si>
  <si>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</si>
  <si>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</si>
  <si>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</si>
  <si>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</si>
  <si>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</si>
  <si>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</si>
  <si>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</si>
  <si>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</si>
  <si>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</si>
  <si>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</si>
  <si>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</si>
  <si>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</si>
  <si>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</si>
  <si>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</si>
  <si>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</si>
  <si>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</si>
  <si>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</si>
  <si>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</si>
  <si>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</si>
  <si>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</si>
  <si>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</si>
  <si>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</si>
  <si>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</si>
  <si>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</si>
  <si>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</si>
  <si>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</si>
  <si>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</si>
  <si>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</si>
  <si>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</si>
  <si>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</si>
  <si>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</si>
  <si>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</si>
  <si>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</si>
  <si>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</si>
  <si>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</si>
  <si>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</si>
  <si>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</si>
  <si>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</si>
  <si>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</si>
  <si>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</si>
  <si>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</si>
  <si>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</si>
  <si>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</si>
  <si>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</si>
  <si>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</si>
  <si>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</si>
  <si>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</si>
  <si>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</si>
  <si>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</si>
  <si>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</si>
  <si>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</si>
  <si>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</si>
  <si>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</si>
  <si>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</si>
  <si>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</si>
  <si>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</si>
  <si>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</si>
  <si>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</si>
  <si>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</si>
  <si>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</si>
  <si>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</si>
  <si>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</si>
  <si>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</si>
  <si>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</si>
  <si>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</si>
  <si>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</si>
  <si>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</si>
  <si>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</si>
  <si>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</si>
  <si>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</si>
  <si>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</si>
  <si>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</si>
  <si>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</si>
  <si>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</si>
  <si>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</si>
  <si>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</si>
  <si>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</si>
  <si>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</si>
  <si>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</si>
  <si>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</si>
  <si>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</si>
  <si>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</si>
  <si>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</si>
  <si>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</si>
  <si>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</si>
  <si>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</si>
  <si>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</si>
  <si>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</si>
  <si>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</si>
  <si>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</si>
  <si>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</si>
  <si>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</si>
  <si>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</si>
  <si>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</si>
  <si>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</si>
  <si>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</si>
  <si>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</si>
  <si>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</si>
  <si>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</si>
  <si>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</si>
  <si>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</si>
  <si>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</si>
  <si>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</si>
  <si>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</si>
  <si>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</si>
  <si>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</si>
  <si>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</si>
  <si>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</si>
  <si>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</si>
  <si>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</si>
  <si>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</si>
  <si>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</si>
  <si>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</si>
  <si>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</si>
  <si>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</si>
  <si>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</si>
  <si>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</si>
  <si>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</si>
  <si>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</si>
  <si>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</si>
  <si>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</si>
  <si>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</si>
  <si>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</si>
  <si>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</si>
  <si>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</si>
  <si>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</si>
  <si>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</si>
  <si>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</si>
  <si>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</si>
  <si>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</si>
  <si>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</si>
  <si>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</si>
  <si>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</si>
  <si>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</si>
  <si>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</si>
  <si>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</si>
  <si>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</si>
  <si>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</si>
  <si>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</si>
  <si>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</si>
  <si>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</si>
  <si>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</si>
  <si>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</si>
  <si>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</si>
  <si>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</si>
  <si>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</si>
  <si>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</si>
  <si>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</si>
  <si>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</si>
  <si>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</si>
  <si>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</si>
  <si>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</si>
  <si>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</si>
  <si>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</si>
  <si>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</si>
  <si>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</si>
  <si>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</si>
  <si>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</si>
  <si>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</si>
  <si>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</si>
  <si>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</si>
  <si>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</si>
  <si>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</si>
  <si>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</si>
  <si>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</si>
  <si>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</si>
  <si>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</si>
  <si>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</si>
  <si>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</si>
  <si>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</si>
  <si>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</si>
  <si>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</si>
  <si>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</si>
  <si>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</si>
  <si>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</si>
  <si>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</si>
  <si>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</si>
  <si>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</si>
  <si>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</si>
  <si>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</si>
  <si>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</si>
  <si>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</si>
  <si>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</si>
  <si>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</si>
  <si>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</si>
  <si>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</si>
  <si>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</si>
  <si>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</si>
  <si>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</si>
  <si>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</si>
  <si>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</si>
  <si>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</si>
  <si>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</si>
  <si>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</si>
  <si>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</si>
  <si>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</si>
  <si>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</si>
  <si>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</si>
  <si>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</si>
  <si>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</si>
  <si>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</si>
  <si>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</si>
  <si>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</si>
  <si>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</si>
  <si>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</si>
  <si>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</si>
  <si>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</si>
  <si>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</si>
  <si>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</si>
  <si>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</si>
  <si>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</si>
  <si>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</si>
  <si>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</si>
  <si>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</si>
  <si>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</si>
  <si>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</si>
  <si>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</si>
  <si>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</si>
  <si>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</si>
  <si>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</si>
  <si>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</si>
  <si>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</si>
  <si>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</si>
  <si>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</si>
  <si>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</si>
  <si>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</si>
  <si>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</si>
  <si>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</si>
  <si>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</si>
  <si>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</si>
  <si>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</si>
  <si>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</si>
  <si>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</si>
  <si>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</si>
  <si>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</si>
  <si>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</si>
  <si>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</si>
  <si>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</si>
  <si>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</si>
  <si>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</si>
  <si>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</si>
  <si>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</si>
  <si>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</si>
  <si>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</si>
  <si>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</si>
  <si>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</si>
  <si>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</si>
  <si>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</si>
  <si>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</si>
  <si>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</si>
  <si>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</si>
  <si>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</si>
  <si>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</si>
  <si>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</si>
  <si>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</si>
  <si>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</si>
  <si>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</si>
  <si>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</si>
  <si>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</si>
  <si>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</si>
  <si>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</si>
  <si>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</si>
  <si>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</si>
  <si>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</si>
  <si>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</si>
  <si>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</si>
  <si>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</si>
  <si>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</si>
  <si>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</si>
  <si>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</si>
  <si>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</si>
  <si>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</si>
  <si>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</si>
  <si>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</si>
  <si>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Trinity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</si>
</sst>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Trinity: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Trinity</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34</c:v>
                </c:pt>
                <c:pt idx="1">
                  <c:v>33</c:v>
                </c:pt>
                <c:pt idx="2">
                  <c:v>30</c:v>
                </c:pt>
                <c:pt idx="3">
                  <c:v>29</c:v>
                </c:pt>
                <c:pt idx="4">
                  <c:v>46</c:v>
                </c:pt>
                <c:pt idx="5">
                  <c:v>30</c:v>
                </c:pt>
                <c:pt idx="6">
                  <c:v>43</c:v>
                </c:pt>
                <c:pt idx="7">
                  <c:v>57</c:v>
                </c:pt>
                <c:pt idx="8">
                  <c:v>48</c:v>
                </c:pt>
                <c:pt idx="9">
                  <c:v>68</c:v>
                </c:pt>
                <c:pt idx="10">
                  <c:v>57</c:v>
                </c:pt>
              </c:numCache>
            </c:numRef>
          </c:val>
          <c:smooth val="0"/>
        </c:ser>
        <c:ser>
          <c:idx val="1"/>
          <c:order val="1"/>
          <c:tx>
            <c:strRef>
              <c:f>ChartsByTopic!$B$207</c:f>
              <c:strCache>
                <c:ptCount val="1"/>
                <c:pt idx="0">
                  <c:v>Trinity</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46</c:v>
                </c:pt>
                <c:pt idx="5">
                  <c:v>#N/A</c:v>
                </c:pt>
                <c:pt idx="6">
                  <c:v>#N/A</c:v>
                </c:pt>
                <c:pt idx="7">
                  <c:v>#N/A</c:v>
                </c:pt>
                <c:pt idx="8">
                  <c:v>#N/A</c:v>
                </c:pt>
                <c:pt idx="9">
                  <c:v>68</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Trinity: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0</c:v>
                </c:pt>
                <c:pt idx="1">
                  <c:v>0</c:v>
                </c:pt>
                <c:pt idx="2">
                  <c:v>0</c:v>
                </c:pt>
                <c:pt idx="3">
                  <c:v>0</c:v>
                </c:pt>
                <c:pt idx="4">
                  <c:v>0</c:v>
                </c:pt>
                <c:pt idx="5">
                  <c:v>0</c:v>
                </c:pt>
                <c:pt idx="6">
                  <c:v>0</c:v>
                </c:pt>
                <c:pt idx="7">
                  <c:v>0</c:v>
                </c:pt>
                <c:pt idx="8">
                  <c:v>166.7</c:v>
                </c:pt>
                <c:pt idx="9">
                  <c:v>0</c:v>
                </c:pt>
                <c:pt idx="10">
                  <c:v>0</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10.6</c:v>
                </c:pt>
                <c:pt idx="1">
                  <c:v>17.8</c:v>
                </c:pt>
                <c:pt idx="2">
                  <c:v>16.899999999999999</c:v>
                </c:pt>
                <c:pt idx="3">
                  <c:v>15.5</c:v>
                </c:pt>
                <c:pt idx="4">
                  <c:v>10.9</c:v>
                </c:pt>
                <c:pt idx="5">
                  <c:v>19.600000000000001</c:v>
                </c:pt>
                <c:pt idx="6">
                  <c:v>18.7</c:v>
                </c:pt>
                <c:pt idx="7">
                  <c:v>31.1</c:v>
                </c:pt>
                <c:pt idx="8">
                  <c:v>32.700000000000003</c:v>
                </c:pt>
                <c:pt idx="9">
                  <c:v>24.8</c:v>
                </c:pt>
                <c:pt idx="10">
                  <c:v>27.3</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18</c:v>
                </c:pt>
                <c:pt idx="1">
                  <c:v>10.7</c:v>
                </c:pt>
                <c:pt idx="2">
                  <c:v>23.7</c:v>
                </c:pt>
                <c:pt idx="3">
                  <c:v>23.1</c:v>
                </c:pt>
                <c:pt idx="4">
                  <c:v>6.3</c:v>
                </c:pt>
                <c:pt idx="5">
                  <c:v>8.6999999999999993</c:v>
                </c:pt>
                <c:pt idx="6">
                  <c:v>6</c:v>
                </c:pt>
                <c:pt idx="7">
                  <c:v>12.7</c:v>
                </c:pt>
                <c:pt idx="8">
                  <c:v>3.4</c:v>
                </c:pt>
                <c:pt idx="9">
                  <c:v>75.900000000000006</c:v>
                </c:pt>
                <c:pt idx="10">
                  <c:v>54.3</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0</c:v>
                </c:pt>
                <c:pt idx="1">
                  <c:v>0</c:v>
                </c:pt>
                <c:pt idx="2">
                  <c:v>0</c:v>
                </c:pt>
                <c:pt idx="3">
                  <c:v>0</c:v>
                </c:pt>
                <c:pt idx="4">
                  <c:v>0</c:v>
                </c:pt>
                <c:pt idx="5">
                  <c:v>0</c:v>
                </c:pt>
                <c:pt idx="6">
                  <c:v>0</c:v>
                </c:pt>
                <c:pt idx="7">
                  <c:v>0</c:v>
                </c:pt>
                <c:pt idx="8">
                  <c:v>69</c:v>
                </c:pt>
                <c:pt idx="9">
                  <c:v>40</c:v>
                </c:pt>
                <c:pt idx="10">
                  <c:v>43.5</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20.100000000000001</c:v>
                </c:pt>
                <c:pt idx="1">
                  <c:v>13.8</c:v>
                </c:pt>
                <c:pt idx="2">
                  <c:v>6.9</c:v>
                </c:pt>
                <c:pt idx="3">
                  <c:v>0</c:v>
                </c:pt>
                <c:pt idx="4">
                  <c:v>56.8</c:v>
                </c:pt>
                <c:pt idx="5">
                  <c:v>37</c:v>
                </c:pt>
                <c:pt idx="6">
                  <c:v>31.5</c:v>
                </c:pt>
                <c:pt idx="7">
                  <c:v>40</c:v>
                </c:pt>
                <c:pt idx="8">
                  <c:v>0</c:v>
                </c:pt>
                <c:pt idx="9">
                  <c:v>8.4</c:v>
                </c:pt>
                <c:pt idx="10">
                  <c:v>49.6</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19.600000000000001</c:v>
                </c:pt>
                <c:pt idx="6">
                  <c:v>#N/A</c:v>
                </c:pt>
                <c:pt idx="7">
                  <c:v>#N/A</c:v>
                </c:pt>
                <c:pt idx="8">
                  <c:v>#N/A</c:v>
                </c:pt>
                <c:pt idx="9">
                  <c:v>#N/A</c:v>
                </c:pt>
                <c:pt idx="10">
                  <c:v>27.3</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8.6999999999999993</c:v>
                </c:pt>
                <c:pt idx="6">
                  <c:v>#N/A</c:v>
                </c:pt>
                <c:pt idx="7">
                  <c:v>#N/A</c:v>
                </c:pt>
                <c:pt idx="8">
                  <c:v>#N/A</c:v>
                </c:pt>
                <c:pt idx="9">
                  <c:v>#N/A</c:v>
                </c:pt>
                <c:pt idx="10">
                  <c:v>54.3</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0</c:v>
                </c:pt>
                <c:pt idx="6">
                  <c:v>#N/A</c:v>
                </c:pt>
                <c:pt idx="7">
                  <c:v>#N/A</c:v>
                </c:pt>
                <c:pt idx="8">
                  <c:v>#N/A</c:v>
                </c:pt>
                <c:pt idx="9">
                  <c:v>#N/A</c:v>
                </c:pt>
                <c:pt idx="10">
                  <c:v>43.5</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37</c:v>
                </c:pt>
                <c:pt idx="6">
                  <c:v>#N/A</c:v>
                </c:pt>
                <c:pt idx="7">
                  <c:v>#N/A</c:v>
                </c:pt>
                <c:pt idx="8">
                  <c:v>#N/A</c:v>
                </c:pt>
                <c:pt idx="9">
                  <c:v>#N/A</c:v>
                </c:pt>
                <c:pt idx="10">
                  <c:v>49.6</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Trinity</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Trinity: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1</c:v>
                </c:pt>
                <c:pt idx="1">
                  <c:v>6</c:v>
                </c:pt>
                <c:pt idx="2">
                  <c:v>11</c:v>
                </c:pt>
                <c:pt idx="3">
                  <c:v>16</c:v>
                </c:pt>
                <c:pt idx="4">
                  <c:v>13</c:v>
                </c:pt>
                <c:pt idx="5">
                  <c:v>11</c:v>
                </c:pt>
                <c:pt idx="6">
                  <c:v>15</c:v>
                </c:pt>
                <c:pt idx="7">
                  <c:v>14</c:v>
                </c:pt>
                <c:pt idx="8">
                  <c:v>22</c:v>
                </c:pt>
                <c:pt idx="9">
                  <c:v>17</c:v>
                </c:pt>
                <c:pt idx="10">
                  <c:v>11</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34</c:v>
                </c:pt>
                <c:pt idx="1">
                  <c:v>33</c:v>
                </c:pt>
                <c:pt idx="2">
                  <c:v>30</c:v>
                </c:pt>
                <c:pt idx="3">
                  <c:v>29</c:v>
                </c:pt>
                <c:pt idx="4">
                  <c:v>46</c:v>
                </c:pt>
                <c:pt idx="5">
                  <c:v>30</c:v>
                </c:pt>
                <c:pt idx="6">
                  <c:v>43</c:v>
                </c:pt>
                <c:pt idx="7">
                  <c:v>57</c:v>
                </c:pt>
                <c:pt idx="8">
                  <c:v>48</c:v>
                </c:pt>
                <c:pt idx="9">
                  <c:v>68</c:v>
                </c:pt>
                <c:pt idx="10">
                  <c:v>57</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35</c:v>
                </c:pt>
                <c:pt idx="1">
                  <c:v>39</c:v>
                </c:pt>
                <c:pt idx="2">
                  <c:v>41</c:v>
                </c:pt>
                <c:pt idx="3">
                  <c:v>45</c:v>
                </c:pt>
                <c:pt idx="4">
                  <c:v>59</c:v>
                </c:pt>
                <c:pt idx="5">
                  <c:v>41</c:v>
                </c:pt>
                <c:pt idx="6">
                  <c:v>58</c:v>
                </c:pt>
                <c:pt idx="7">
                  <c:v>71</c:v>
                </c:pt>
                <c:pt idx="8">
                  <c:v>70</c:v>
                </c:pt>
                <c:pt idx="9">
                  <c:v>85</c:v>
                </c:pt>
                <c:pt idx="10">
                  <c:v>68</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11</c:v>
                </c:pt>
                <c:pt idx="6">
                  <c:v>#N/A</c:v>
                </c:pt>
                <c:pt idx="7">
                  <c:v>#N/A</c:v>
                </c:pt>
                <c:pt idx="8">
                  <c:v>#N/A</c:v>
                </c:pt>
                <c:pt idx="9">
                  <c:v>#N/A</c:v>
                </c:pt>
                <c:pt idx="10">
                  <c:v>11</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30</c:v>
                </c:pt>
                <c:pt idx="6">
                  <c:v>#N/A</c:v>
                </c:pt>
                <c:pt idx="7">
                  <c:v>#N/A</c:v>
                </c:pt>
                <c:pt idx="8">
                  <c:v>#N/A</c:v>
                </c:pt>
                <c:pt idx="9">
                  <c:v>#N/A</c:v>
                </c:pt>
                <c:pt idx="10">
                  <c:v>57</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41</c:v>
                </c:pt>
                <c:pt idx="6">
                  <c:v>#N/A</c:v>
                </c:pt>
                <c:pt idx="7">
                  <c:v>#N/A</c:v>
                </c:pt>
                <c:pt idx="8">
                  <c:v>#N/A</c:v>
                </c:pt>
                <c:pt idx="9">
                  <c:v>#N/A</c:v>
                </c:pt>
                <c:pt idx="10">
                  <c:v>68</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0</c:v>
                </c:pt>
                <c:pt idx="1">
                  <c:v>3</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2</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2</c:v>
                </c:pt>
                <c:pt idx="1">
                  <c:v>2</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4</c:v>
                </c:pt>
                <c:pt idx="1">
                  <c:v>1</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0</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11</c:v>
                </c:pt>
                <c:pt idx="1">
                  <c:v>35</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3</c:v>
                </c:pt>
                <c:pt idx="1">
                  <c:v>0</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10</c:v>
                </c:pt>
                <c:pt idx="1">
                  <c:v>14</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89.6</c:v>
                </c:pt>
                <c:pt idx="1">
                  <c:v>83.3</c:v>
                </c:pt>
                <c:pt idx="2">
                  <c:v>56.3</c:v>
                </c:pt>
                <c:pt idx="3">
                  <c:v>27.1</c:v>
                </c:pt>
                <c:pt idx="4">
                  <c:v>12.5</c:v>
                </c:pt>
                <c:pt idx="5">
                  <c:v>8.3000000000000007</c:v>
                </c:pt>
                <c:pt idx="6">
                  <c:v>6.3</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#N/A</c:v>
                </c:pt>
                <c:pt idx="2">
                  <c:v>#N/A</c:v>
                </c:pt>
                <c:pt idx="3">
                  <c:v>#N/A</c:v>
                </c:pt>
                <c:pt idx="4">
                  <c:v>#N/A</c:v>
                </c:pt>
                <c:pt idx="5">
                  <c:v>#N/A</c:v>
                </c:pt>
                <c:pt idx="6">
                  <c:v>#N/A</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2.1</c:v>
                </c:pt>
                <c:pt idx="2">
                  <c:v>2.1</c:v>
                </c:pt>
                <c:pt idx="3">
                  <c:v>2.1</c:v>
                </c:pt>
                <c:pt idx="4">
                  <c:v>2.1</c:v>
                </c:pt>
                <c:pt idx="5">
                  <c:v>2.1</c:v>
                </c:pt>
                <c:pt idx="6">
                  <c:v>2.1</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2.1</c:v>
                </c:pt>
                <c:pt idx="1">
                  <c:v>6.3</c:v>
                </c:pt>
                <c:pt idx="2">
                  <c:v>10.4</c:v>
                </c:pt>
                <c:pt idx="3">
                  <c:v>10.4</c:v>
                </c:pt>
                <c:pt idx="4">
                  <c:v>10.4</c:v>
                </c:pt>
                <c:pt idx="5">
                  <c:v>10.4</c:v>
                </c:pt>
                <c:pt idx="6">
                  <c:v>10.4</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6.3</c:v>
                </c:pt>
                <c:pt idx="3">
                  <c:v>25</c:v>
                </c:pt>
                <c:pt idx="4">
                  <c:v>35.4</c:v>
                </c:pt>
                <c:pt idx="5">
                  <c:v>39.6</c:v>
                </c:pt>
                <c:pt idx="6">
                  <c:v>41.7</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8.3000000000000007</c:v>
                </c:pt>
                <c:pt idx="1">
                  <c:v>8.3000000000000007</c:v>
                </c:pt>
                <c:pt idx="2">
                  <c:v>25</c:v>
                </c:pt>
                <c:pt idx="3">
                  <c:v>35.4</c:v>
                </c:pt>
                <c:pt idx="4">
                  <c:v>39.6</c:v>
                </c:pt>
                <c:pt idx="5">
                  <c:v>39.6</c:v>
                </c:pt>
                <c:pt idx="6">
                  <c:v>39.6</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Trinity: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5</c:v>
                </c:pt>
                <c:pt idx="1">
                  <c:v>6</c:v>
                </c:pt>
                <c:pt idx="2">
                  <c:v>7</c:v>
                </c:pt>
                <c:pt idx="3">
                  <c:v>2</c:v>
                </c:pt>
                <c:pt idx="4">
                  <c:v>10</c:v>
                </c:pt>
                <c:pt idx="5">
                  <c:v>0</c:v>
                </c:pt>
                <c:pt idx="6">
                  <c:v>1</c:v>
                </c:pt>
                <c:pt idx="7">
                  <c:v>1</c:v>
                </c:pt>
                <c:pt idx="8">
                  <c:v>3</c:v>
                </c:pt>
                <c:pt idx="9">
                  <c:v>1</c:v>
                </c:pt>
                <c:pt idx="10">
                  <c:v>2</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2</c:v>
                </c:pt>
                <c:pt idx="1">
                  <c:v>3</c:v>
                </c:pt>
                <c:pt idx="2">
                  <c:v>3</c:v>
                </c:pt>
                <c:pt idx="3">
                  <c:v>2</c:v>
                </c:pt>
                <c:pt idx="4">
                  <c:v>4</c:v>
                </c:pt>
                <c:pt idx="5">
                  <c:v>4</c:v>
                </c:pt>
                <c:pt idx="6">
                  <c:v>3</c:v>
                </c:pt>
                <c:pt idx="7">
                  <c:v>5</c:v>
                </c:pt>
                <c:pt idx="8">
                  <c:v>6</c:v>
                </c:pt>
                <c:pt idx="9">
                  <c:v>4</c:v>
                </c:pt>
                <c:pt idx="10">
                  <c:v>7</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7</c:v>
                </c:pt>
                <c:pt idx="1">
                  <c:v>9</c:v>
                </c:pt>
                <c:pt idx="2">
                  <c:v>10</c:v>
                </c:pt>
                <c:pt idx="3">
                  <c:v>4</c:v>
                </c:pt>
                <c:pt idx="4">
                  <c:v>14</c:v>
                </c:pt>
                <c:pt idx="5">
                  <c:v>4</c:v>
                </c:pt>
                <c:pt idx="6">
                  <c:v>4</c:v>
                </c:pt>
                <c:pt idx="7">
                  <c:v>6</c:v>
                </c:pt>
                <c:pt idx="8">
                  <c:v>9</c:v>
                </c:pt>
                <c:pt idx="9">
                  <c:v>5</c:v>
                </c:pt>
                <c:pt idx="10">
                  <c:v>9</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0</c:v>
                </c:pt>
                <c:pt idx="6">
                  <c:v>#N/A</c:v>
                </c:pt>
                <c:pt idx="7">
                  <c:v>#N/A</c:v>
                </c:pt>
                <c:pt idx="8">
                  <c:v>#N/A</c:v>
                </c:pt>
                <c:pt idx="9">
                  <c:v>#N/A</c:v>
                </c:pt>
                <c:pt idx="10">
                  <c:v>2</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4</c:v>
                </c:pt>
                <c:pt idx="6">
                  <c:v>#N/A</c:v>
                </c:pt>
                <c:pt idx="7">
                  <c:v>#N/A</c:v>
                </c:pt>
                <c:pt idx="8">
                  <c:v>#N/A</c:v>
                </c:pt>
                <c:pt idx="9">
                  <c:v>#N/A</c:v>
                </c:pt>
                <c:pt idx="10">
                  <c:v>7</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4</c:v>
                </c:pt>
                <c:pt idx="6">
                  <c:v>#N/A</c:v>
                </c:pt>
                <c:pt idx="7">
                  <c:v>#N/A</c:v>
                </c:pt>
                <c:pt idx="8">
                  <c:v>#N/A</c:v>
                </c:pt>
                <c:pt idx="9">
                  <c:v>#N/A</c:v>
                </c:pt>
                <c:pt idx="10">
                  <c:v>9</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Trinity: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14</c:v>
                </c:pt>
                <c:pt idx="1">
                  <c:v>18</c:v>
                </c:pt>
                <c:pt idx="2">
                  <c:v>10</c:v>
                </c:pt>
                <c:pt idx="3">
                  <c:v>7</c:v>
                </c:pt>
                <c:pt idx="4">
                  <c:v>14</c:v>
                </c:pt>
                <c:pt idx="5">
                  <c:v>26</c:v>
                </c:pt>
                <c:pt idx="6">
                  <c:v>15</c:v>
                </c:pt>
                <c:pt idx="7">
                  <c:v>18</c:v>
                </c:pt>
                <c:pt idx="8">
                  <c:v>26</c:v>
                </c:pt>
                <c:pt idx="9">
                  <c:v>17</c:v>
                </c:pt>
                <c:pt idx="10">
                  <c:v>19</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4</c:v>
                </c:pt>
                <c:pt idx="1">
                  <c:v>2</c:v>
                </c:pt>
                <c:pt idx="2">
                  <c:v>5</c:v>
                </c:pt>
                <c:pt idx="3">
                  <c:v>6</c:v>
                </c:pt>
                <c:pt idx="4">
                  <c:v>5</c:v>
                </c:pt>
                <c:pt idx="5">
                  <c:v>5</c:v>
                </c:pt>
                <c:pt idx="6">
                  <c:v>10</c:v>
                </c:pt>
                <c:pt idx="7">
                  <c:v>8</c:v>
                </c:pt>
                <c:pt idx="8">
                  <c:v>11</c:v>
                </c:pt>
                <c:pt idx="9">
                  <c:v>9</c:v>
                </c:pt>
                <c:pt idx="10">
                  <c:v>3</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0</c:v>
                </c:pt>
                <c:pt idx="1">
                  <c:v>0</c:v>
                </c:pt>
                <c:pt idx="2">
                  <c:v>0</c:v>
                </c:pt>
                <c:pt idx="3">
                  <c:v>2</c:v>
                </c:pt>
                <c:pt idx="4">
                  <c:v>0</c:v>
                </c:pt>
                <c:pt idx="5">
                  <c:v>0</c:v>
                </c:pt>
                <c:pt idx="6">
                  <c:v>0</c:v>
                </c:pt>
                <c:pt idx="7">
                  <c:v>0</c:v>
                </c:pt>
                <c:pt idx="8">
                  <c:v>0</c:v>
                </c:pt>
                <c:pt idx="9">
                  <c:v>0</c:v>
                </c:pt>
                <c:pt idx="10">
                  <c:v>0</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2</c:v>
                </c:pt>
                <c:pt idx="1">
                  <c:v>1</c:v>
                </c:pt>
                <c:pt idx="2">
                  <c:v>3</c:v>
                </c:pt>
                <c:pt idx="3">
                  <c:v>2</c:v>
                </c:pt>
                <c:pt idx="4">
                  <c:v>5</c:v>
                </c:pt>
                <c:pt idx="5">
                  <c:v>0</c:v>
                </c:pt>
                <c:pt idx="6">
                  <c:v>0</c:v>
                </c:pt>
                <c:pt idx="7">
                  <c:v>3</c:v>
                </c:pt>
                <c:pt idx="8">
                  <c:v>3</c:v>
                </c:pt>
                <c:pt idx="9">
                  <c:v>1</c:v>
                </c:pt>
                <c:pt idx="10">
                  <c:v>2</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4</c:v>
                </c:pt>
                <c:pt idx="1">
                  <c:v>4</c:v>
                </c:pt>
                <c:pt idx="2">
                  <c:v>0</c:v>
                </c:pt>
                <c:pt idx="3">
                  <c:v>4</c:v>
                </c:pt>
                <c:pt idx="4">
                  <c:v>1</c:v>
                </c:pt>
                <c:pt idx="5">
                  <c:v>4</c:v>
                </c:pt>
                <c:pt idx="6">
                  <c:v>2</c:v>
                </c:pt>
                <c:pt idx="7">
                  <c:v>2</c:v>
                </c:pt>
                <c:pt idx="8">
                  <c:v>1</c:v>
                </c:pt>
                <c:pt idx="9">
                  <c:v>1</c:v>
                </c:pt>
                <c:pt idx="10">
                  <c:v>0</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1</c:v>
                </c:pt>
                <c:pt idx="1">
                  <c:v>3</c:v>
                </c:pt>
                <c:pt idx="2">
                  <c:v>1</c:v>
                </c:pt>
                <c:pt idx="3">
                  <c:v>1</c:v>
                </c:pt>
                <c:pt idx="4">
                  <c:v>1</c:v>
                </c:pt>
                <c:pt idx="5">
                  <c:v>0</c:v>
                </c:pt>
                <c:pt idx="6">
                  <c:v>0</c:v>
                </c:pt>
                <c:pt idx="7">
                  <c:v>1</c:v>
                </c:pt>
                <c:pt idx="8">
                  <c:v>0</c:v>
                </c:pt>
                <c:pt idx="9">
                  <c:v>1</c:v>
                </c:pt>
                <c:pt idx="10">
                  <c:v>1</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25</c:v>
                </c:pt>
                <c:pt idx="1">
                  <c:v>28</c:v>
                </c:pt>
                <c:pt idx="2">
                  <c:v>19</c:v>
                </c:pt>
                <c:pt idx="3">
                  <c:v>22</c:v>
                </c:pt>
                <c:pt idx="4">
                  <c:v>26</c:v>
                </c:pt>
                <c:pt idx="5">
                  <c:v>35</c:v>
                </c:pt>
                <c:pt idx="6">
                  <c:v>27</c:v>
                </c:pt>
                <c:pt idx="7">
                  <c:v>32</c:v>
                </c:pt>
                <c:pt idx="8">
                  <c:v>41</c:v>
                </c:pt>
                <c:pt idx="9">
                  <c:v>29</c:v>
                </c:pt>
                <c:pt idx="10">
                  <c:v>25</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26</c:v>
                </c:pt>
                <c:pt idx="6">
                  <c:v>#N/A</c:v>
                </c:pt>
                <c:pt idx="7">
                  <c:v>#N/A</c:v>
                </c:pt>
                <c:pt idx="8">
                  <c:v>#N/A</c:v>
                </c:pt>
                <c:pt idx="9">
                  <c:v>#N/A</c:v>
                </c:pt>
                <c:pt idx="10">
                  <c:v>19</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5</c:v>
                </c:pt>
                <c:pt idx="6">
                  <c:v>#N/A</c:v>
                </c:pt>
                <c:pt idx="7">
                  <c:v>#N/A</c:v>
                </c:pt>
                <c:pt idx="8">
                  <c:v>#N/A</c:v>
                </c:pt>
                <c:pt idx="9">
                  <c:v>#N/A</c:v>
                </c:pt>
                <c:pt idx="10">
                  <c:v>3</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0</c:v>
                </c:pt>
                <c:pt idx="6">
                  <c:v>#N/A</c:v>
                </c:pt>
                <c:pt idx="7">
                  <c:v>#N/A</c:v>
                </c:pt>
                <c:pt idx="8">
                  <c:v>#N/A</c:v>
                </c:pt>
                <c:pt idx="9">
                  <c:v>#N/A</c:v>
                </c:pt>
                <c:pt idx="10">
                  <c:v>2</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4</c:v>
                </c:pt>
                <c:pt idx="6">
                  <c:v>#N/A</c:v>
                </c:pt>
                <c:pt idx="7">
                  <c:v>#N/A</c:v>
                </c:pt>
                <c:pt idx="8">
                  <c:v>#N/A</c:v>
                </c:pt>
                <c:pt idx="9">
                  <c:v>#N/A</c:v>
                </c:pt>
                <c:pt idx="10">
                  <c:v>0</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0</c:v>
                </c:pt>
                <c:pt idx="6">
                  <c:v>#N/A</c:v>
                </c:pt>
                <c:pt idx="7">
                  <c:v>#N/A</c:v>
                </c:pt>
                <c:pt idx="8">
                  <c:v>#N/A</c:v>
                </c:pt>
                <c:pt idx="9">
                  <c:v>#N/A</c:v>
                </c:pt>
                <c:pt idx="10">
                  <c:v>1</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35</c:v>
                </c:pt>
                <c:pt idx="6">
                  <c:v>#N/A</c:v>
                </c:pt>
                <c:pt idx="7">
                  <c:v>#N/A</c:v>
                </c:pt>
                <c:pt idx="8">
                  <c:v>#N/A</c:v>
                </c:pt>
                <c:pt idx="9">
                  <c:v>#N/A</c:v>
                </c:pt>
                <c:pt idx="10">
                  <c:v>25</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Trinity: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0</c:v>
                </c:pt>
                <c:pt idx="1">
                  <c:v>0</c:v>
                </c:pt>
                <c:pt idx="2">
                  <c:v>29</c:v>
                </c:pt>
                <c:pt idx="3">
                  <c:v>4</c:v>
                </c:pt>
                <c:pt idx="4">
                  <c:v>28</c:v>
                </c:pt>
                <c:pt idx="5">
                  <c:v>29</c:v>
                </c:pt>
                <c:pt idx="6">
                  <c:v>38</c:v>
                </c:pt>
                <c:pt idx="7">
                  <c:v>57</c:v>
                </c:pt>
                <c:pt idx="8">
                  <c:v>34</c:v>
                </c:pt>
                <c:pt idx="9">
                  <c:v>53</c:v>
                </c:pt>
                <c:pt idx="10">
                  <c:v>40</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29</c:v>
                </c:pt>
                <c:pt idx="6">
                  <c:v>#N/A</c:v>
                </c:pt>
                <c:pt idx="7">
                  <c:v>#N/A</c:v>
                </c:pt>
                <c:pt idx="8">
                  <c:v>#N/A</c:v>
                </c:pt>
                <c:pt idx="9">
                  <c:v>#N/A</c:v>
                </c:pt>
                <c:pt idx="10">
                  <c:v>40</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0</c:v>
                </c:pt>
                <c:pt idx="1">
                  <c:v>0</c:v>
                </c:pt>
                <c:pt idx="2">
                  <c:v>1</c:v>
                </c:pt>
                <c:pt idx="3">
                  <c:v>0</c:v>
                </c:pt>
                <c:pt idx="4">
                  <c:v>3</c:v>
                </c:pt>
                <c:pt idx="5">
                  <c:v>0</c:v>
                </c:pt>
                <c:pt idx="6">
                  <c:v>7</c:v>
                </c:pt>
                <c:pt idx="7">
                  <c:v>3</c:v>
                </c:pt>
                <c:pt idx="8">
                  <c:v>6</c:v>
                </c:pt>
                <c:pt idx="9">
                  <c:v>1</c:v>
                </c:pt>
                <c:pt idx="10">
                  <c:v>0</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29</c:v>
                </c:pt>
                <c:pt idx="6">
                  <c:v>#N/A</c:v>
                </c:pt>
                <c:pt idx="7">
                  <c:v>#N/A</c:v>
                </c:pt>
                <c:pt idx="8">
                  <c:v>#N/A</c:v>
                </c:pt>
                <c:pt idx="9">
                  <c:v>#N/A</c:v>
                </c:pt>
                <c:pt idx="10">
                  <c:v>40</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0</c:v>
                </c:pt>
                <c:pt idx="1">
                  <c:v>0</c:v>
                </c:pt>
                <c:pt idx="2">
                  <c:v>30</c:v>
                </c:pt>
                <c:pt idx="3">
                  <c:v>4</c:v>
                </c:pt>
                <c:pt idx="4">
                  <c:v>31</c:v>
                </c:pt>
                <c:pt idx="5">
                  <c:v>29</c:v>
                </c:pt>
                <c:pt idx="6">
                  <c:v>45</c:v>
                </c:pt>
                <c:pt idx="7">
                  <c:v>60</c:v>
                </c:pt>
                <c:pt idx="8">
                  <c:v>40</c:v>
                </c:pt>
                <c:pt idx="9">
                  <c:v>54</c:v>
                </c:pt>
                <c:pt idx="10">
                  <c:v>40</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4</c:v>
                </c:pt>
                <c:pt idx="1">
                  <c:v>0</c:v>
                </c:pt>
                <c:pt idx="2">
                  <c:v>3</c:v>
                </c:pt>
                <c:pt idx="3">
                  <c:v>1</c:v>
                </c:pt>
                <c:pt idx="4">
                  <c:v>0</c:v>
                </c:pt>
                <c:pt idx="5">
                  <c:v>8</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8</c:v>
                </c:pt>
                <c:pt idx="1">
                  <c:v>3</c:v>
                </c:pt>
                <c:pt idx="2">
                  <c:v>2</c:v>
                </c:pt>
                <c:pt idx="3">
                  <c:v>0</c:v>
                </c:pt>
                <c:pt idx="4">
                  <c:v>0</c:v>
                </c:pt>
                <c:pt idx="5">
                  <c:v>13</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5</c:v>
                </c:pt>
                <c:pt idx="1">
                  <c:v>9</c:v>
                </c:pt>
                <c:pt idx="2">
                  <c:v>0</c:v>
                </c:pt>
                <c:pt idx="3">
                  <c:v>0</c:v>
                </c:pt>
                <c:pt idx="4">
                  <c:v>0</c:v>
                </c:pt>
                <c:pt idx="5">
                  <c:v>14</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2</c:v>
                </c:pt>
                <c:pt idx="1">
                  <c:v>5</c:v>
                </c:pt>
                <c:pt idx="2">
                  <c:v>0</c:v>
                </c:pt>
                <c:pt idx="3">
                  <c:v>0</c:v>
                </c:pt>
                <c:pt idx="4">
                  <c:v>0</c:v>
                </c:pt>
                <c:pt idx="5">
                  <c:v>7</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0</c:v>
                </c:pt>
                <c:pt idx="1">
                  <c:v>2</c:v>
                </c:pt>
                <c:pt idx="2">
                  <c:v>0</c:v>
                </c:pt>
                <c:pt idx="3">
                  <c:v>0</c:v>
                </c:pt>
                <c:pt idx="4">
                  <c:v>0</c:v>
                </c:pt>
                <c:pt idx="5">
                  <c:v>2</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1</c:v>
                </c:pt>
                <c:pt idx="2">
                  <c:v>0</c:v>
                </c:pt>
                <c:pt idx="3">
                  <c:v>0</c:v>
                </c:pt>
                <c:pt idx="4">
                  <c:v>0</c:v>
                </c:pt>
                <c:pt idx="5">
                  <c:v>1</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Trinity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Trinity</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16.100000000000001</c:v>
                </c:pt>
                <c:pt idx="1">
                  <c:v>4.2</c:v>
                </c:pt>
                <c:pt idx="2">
                  <c:v>14.3</c:v>
                </c:pt>
                <c:pt idx="3">
                  <c:v>10.3</c:v>
                </c:pt>
                <c:pt idx="4">
                  <c:v>26.3</c:v>
                </c:pt>
                <c:pt idx="5">
                  <c:v>6.9</c:v>
                </c:pt>
                <c:pt idx="6">
                  <c:v>8.5</c:v>
                </c:pt>
                <c:pt idx="7">
                  <c:v>6</c:v>
                </c:pt>
                <c:pt idx="8">
                  <c:v>4.7</c:v>
                </c:pt>
                <c:pt idx="9">
                  <c:v>4.5</c:v>
                </c:pt>
                <c:pt idx="10">
                  <c:v>10.1</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Trinity</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6.9</c:v>
                </c:pt>
                <c:pt idx="6">
                  <c:v>#N/A</c:v>
                </c:pt>
                <c:pt idx="7">
                  <c:v>#N/A</c:v>
                </c:pt>
                <c:pt idx="8">
                  <c:v>#N/A</c:v>
                </c:pt>
                <c:pt idx="9">
                  <c:v>#N/A</c:v>
                </c:pt>
                <c:pt idx="10">
                  <c:v>10.1</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Trinity: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24</c:v>
                </c:pt>
                <c:pt idx="1">
                  <c:v>30</c:v>
                </c:pt>
                <c:pt idx="2">
                  <c:v>17</c:v>
                </c:pt>
                <c:pt idx="3">
                  <c:v>19</c:v>
                </c:pt>
                <c:pt idx="4">
                  <c:v>48</c:v>
                </c:pt>
                <c:pt idx="5">
                  <c:v>22</c:v>
                </c:pt>
                <c:pt idx="6">
                  <c:v>40</c:v>
                </c:pt>
                <c:pt idx="7">
                  <c:v>49</c:v>
                </c:pt>
                <c:pt idx="8">
                  <c:v>44</c:v>
                </c:pt>
                <c:pt idx="9">
                  <c:v>53</c:v>
                </c:pt>
                <c:pt idx="10">
                  <c:v>37</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24</c:v>
                </c:pt>
                <c:pt idx="1">
                  <c:v>27</c:v>
                </c:pt>
                <c:pt idx="2">
                  <c:v>19</c:v>
                </c:pt>
                <c:pt idx="3">
                  <c:v>19</c:v>
                </c:pt>
                <c:pt idx="4">
                  <c:v>26</c:v>
                </c:pt>
                <c:pt idx="5">
                  <c:v>33</c:v>
                </c:pt>
                <c:pt idx="6">
                  <c:v>27</c:v>
                </c:pt>
                <c:pt idx="7">
                  <c:v>32</c:v>
                </c:pt>
                <c:pt idx="8">
                  <c:v>41</c:v>
                </c:pt>
                <c:pt idx="9">
                  <c:v>29</c:v>
                </c:pt>
                <c:pt idx="10">
                  <c:v>25</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22</c:v>
                </c:pt>
                <c:pt idx="6">
                  <c:v>#N/A</c:v>
                </c:pt>
                <c:pt idx="7">
                  <c:v>#N/A</c:v>
                </c:pt>
                <c:pt idx="8">
                  <c:v>#N/A</c:v>
                </c:pt>
                <c:pt idx="9">
                  <c:v>#N/A</c:v>
                </c:pt>
                <c:pt idx="10">
                  <c:v>37</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33</c:v>
                </c:pt>
                <c:pt idx="6">
                  <c:v>#N/A</c:v>
                </c:pt>
                <c:pt idx="7">
                  <c:v>#N/A</c:v>
                </c:pt>
                <c:pt idx="8">
                  <c:v>#N/A</c:v>
                </c:pt>
                <c:pt idx="9">
                  <c:v>#N/A</c:v>
                </c:pt>
                <c:pt idx="10">
                  <c:v>25</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Trinity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Trinity</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28.6</c:v>
                </c:pt>
                <c:pt idx="1">
                  <c:v>50</c:v>
                </c:pt>
                <c:pt idx="2">
                  <c:v>30</c:v>
                </c:pt>
                <c:pt idx="3">
                  <c:v>42.9</c:v>
                </c:pt>
                <c:pt idx="4">
                  <c:v>57.9</c:v>
                </c:pt>
                <c:pt idx="5">
                  <c:v>56.5</c:v>
                </c:pt>
                <c:pt idx="6">
                  <c:v>47.6</c:v>
                </c:pt>
                <c:pt idx="7">
                  <c:v>35.9</c:v>
                </c:pt>
                <c:pt idx="8">
                  <c:v>41.7</c:v>
                </c:pt>
                <c:pt idx="9">
                  <c:v>45.5</c:v>
                </c:pt>
                <c:pt idx="10">
                  <c:v>32.1</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Trinity</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57.9</c:v>
                </c:pt>
                <c:pt idx="5">
                  <c:v>#N/A</c:v>
                </c:pt>
                <c:pt idx="6">
                  <c:v>#N/A</c:v>
                </c:pt>
                <c:pt idx="7">
                  <c:v>#N/A</c:v>
                </c:pt>
                <c:pt idx="8">
                  <c:v>#N/A</c:v>
                </c:pt>
                <c:pt idx="9">
                  <c:v>45.5</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Trinity: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0</c:v>
                </c:pt>
                <c:pt idx="1">
                  <c:v>3</c:v>
                </c:pt>
                <c:pt idx="2">
                  <c:v>6</c:v>
                </c:pt>
                <c:pt idx="3">
                  <c:v>11</c:v>
                </c:pt>
                <c:pt idx="4">
                  <c:v>7</c:v>
                </c:pt>
                <c:pt idx="5">
                  <c:v>3</c:v>
                </c:pt>
                <c:pt idx="6">
                  <c:v>5</c:v>
                </c:pt>
                <c:pt idx="7">
                  <c:v>0</c:v>
                </c:pt>
                <c:pt idx="8">
                  <c:v>3</c:v>
                </c:pt>
                <c:pt idx="9">
                  <c:v>0</c:v>
                </c:pt>
                <c:pt idx="10">
                  <c:v>4</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1</c:v>
                </c:pt>
                <c:pt idx="1">
                  <c:v>3</c:v>
                </c:pt>
                <c:pt idx="2">
                  <c:v>5</c:v>
                </c:pt>
                <c:pt idx="3">
                  <c:v>5</c:v>
                </c:pt>
                <c:pt idx="4">
                  <c:v>6</c:v>
                </c:pt>
                <c:pt idx="5">
                  <c:v>8</c:v>
                </c:pt>
                <c:pt idx="6">
                  <c:v>10</c:v>
                </c:pt>
                <c:pt idx="7">
                  <c:v>14</c:v>
                </c:pt>
                <c:pt idx="8">
                  <c:v>19</c:v>
                </c:pt>
                <c:pt idx="9">
                  <c:v>17</c:v>
                </c:pt>
                <c:pt idx="10">
                  <c:v>7</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1</c:v>
                </c:pt>
                <c:pt idx="1">
                  <c:v>6</c:v>
                </c:pt>
                <c:pt idx="2">
                  <c:v>11</c:v>
                </c:pt>
                <c:pt idx="3">
                  <c:v>16</c:v>
                </c:pt>
                <c:pt idx="4">
                  <c:v>13</c:v>
                </c:pt>
                <c:pt idx="5">
                  <c:v>11</c:v>
                </c:pt>
                <c:pt idx="6">
                  <c:v>15</c:v>
                </c:pt>
                <c:pt idx="7">
                  <c:v>14</c:v>
                </c:pt>
                <c:pt idx="8">
                  <c:v>22</c:v>
                </c:pt>
                <c:pt idx="9">
                  <c:v>17</c:v>
                </c:pt>
                <c:pt idx="10">
                  <c:v>11</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3</c:v>
                </c:pt>
                <c:pt idx="6">
                  <c:v>#N/A</c:v>
                </c:pt>
                <c:pt idx="7">
                  <c:v>#N/A</c:v>
                </c:pt>
                <c:pt idx="8">
                  <c:v>#N/A</c:v>
                </c:pt>
                <c:pt idx="9">
                  <c:v>#N/A</c:v>
                </c:pt>
                <c:pt idx="10">
                  <c:v>4</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8</c:v>
                </c:pt>
                <c:pt idx="6">
                  <c:v>#N/A</c:v>
                </c:pt>
                <c:pt idx="7">
                  <c:v>#N/A</c:v>
                </c:pt>
                <c:pt idx="8">
                  <c:v>#N/A</c:v>
                </c:pt>
                <c:pt idx="9">
                  <c:v>#N/A</c:v>
                </c:pt>
                <c:pt idx="10">
                  <c:v>7</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11</c:v>
                </c:pt>
                <c:pt idx="6">
                  <c:v>#N/A</c:v>
                </c:pt>
                <c:pt idx="7">
                  <c:v>#N/A</c:v>
                </c:pt>
                <c:pt idx="8">
                  <c:v>#N/A</c:v>
                </c:pt>
                <c:pt idx="9">
                  <c:v>#N/A</c:v>
                </c:pt>
                <c:pt idx="10">
                  <c:v>11</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Trinity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Trinity</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#N/A</c:v>
                </c:pt>
                <c:pt idx="1">
                  <c:v>21.4</c:v>
                </c:pt>
                <c:pt idx="2">
                  <c:v>10</c:v>
                </c:pt>
                <c:pt idx="3">
                  <c:v>10</c:v>
                </c:pt>
                <c:pt idx="4">
                  <c:v>14.3</c:v>
                </c:pt>
                <c:pt idx="5">
                  <c:v>15.8</c:v>
                </c:pt>
                <c:pt idx="6">
                  <c:v>15.2</c:v>
                </c:pt>
                <c:pt idx="7">
                  <c:v>19</c:v>
                </c:pt>
                <c:pt idx="8">
                  <c:v>20.5</c:v>
                </c:pt>
                <c:pt idx="9">
                  <c:v>35.4</c:v>
                </c:pt>
                <c:pt idx="10">
                  <c:v>15.9</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Trinity</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14.3</c:v>
                </c:pt>
                <c:pt idx="5">
                  <c:v>#N/A</c:v>
                </c:pt>
                <c:pt idx="6">
                  <c:v>#N/A</c:v>
                </c:pt>
                <c:pt idx="7">
                  <c:v>#N/A</c:v>
                </c:pt>
                <c:pt idx="8">
                  <c:v>#N/A</c:v>
                </c:pt>
                <c:pt idx="9">
                  <c:v>35.4</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Trinity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Trinity</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10.5</c:v>
                </c:pt>
                <c:pt idx="1">
                  <c:v>#N/A</c:v>
                </c:pt>
                <c:pt idx="2">
                  <c:v>40</c:v>
                </c:pt>
                <c:pt idx="3">
                  <c:v>33.299999999999997</c:v>
                </c:pt>
                <c:pt idx="4">
                  <c:v>#N/A</c:v>
                </c:pt>
                <c:pt idx="5">
                  <c:v>30</c:v>
                </c:pt>
                <c:pt idx="6">
                  <c:v>#N/A</c:v>
                </c:pt>
                <c:pt idx="7">
                  <c:v>20</c:v>
                </c:pt>
                <c:pt idx="8">
                  <c:v>7.1</c:v>
                </c:pt>
                <c:pt idx="9">
                  <c:v>11.8</c:v>
                </c:pt>
                <c:pt idx="10">
                  <c:v>#N/A</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Trinity</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30</c:v>
                </c:pt>
                <c:pt idx="6">
                  <c:v>#N/A</c:v>
                </c:pt>
                <c:pt idx="7">
                  <c:v>#N/A</c:v>
                </c:pt>
                <c:pt idx="8">
                  <c:v>#N/A</c:v>
                </c:pt>
                <c:pt idx="9">
                  <c:v>#N/A</c:v>
                </c:pt>
                <c:pt idx="10">
                  <c:v>#N/A</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68</v>
      </c>
      <c r="F6" s="262" t="s">
        <v>1</v>
      </c>
      <c r="G6" s="261">
        <f ca="1">IF(ISERROR(DashEntries),"N.A.",DashEntries)</f>
        <v>37</v>
      </c>
      <c r="H6" s="262" t="s">
        <v>2</v>
      </c>
      <c r="I6" s="261">
        <f ca="1">IF(ISERROR(DashExits),"N.A.",DashExits)</f>
        <v>25</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(N=57)</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68</v>
      </c>
      <c r="E10" s="257"/>
      <c r="F10" s="265" t="s">
        <v>347</v>
      </c>
      <c r="G10" s="257"/>
      <c r="H10" s="257"/>
      <c r="I10" s="266">
        <f ca="1">IF(ISERROR(DashOutOfHmKin),"N.A.",DashOutOfHmKin)</f>
        <v>14</v>
      </c>
      <c r="J10" s="258"/>
      <c r="K10" s="252"/>
    </row>
    <row r="11" spans="1:11" ht="20.149999999999999" customHeight="1" x14ac:dyDescent="0.25">
      <c r="A11" s="252"/>
      <c r="B11" s="256"/>
      <c r="C11" s="267" t="s">
        <v>172</v>
      </c>
      <c r="D11" s="268">
        <f ca="1">IF(ISERROR(DashFCCourt),"N.A.",DashFCCourt)</f>
        <v>57</v>
      </c>
      <c r="E11" s="269"/>
      <c r="F11" s="265" t="s">
        <v>348</v>
      </c>
      <c r="G11" s="257"/>
      <c r="H11" s="257"/>
      <c r="I11" s="266">
        <f ca="1">IF(ISERROR(SUM(DashOutOfHmCounty,DashOutOfHmFFA,DashOutOfHmGrd,DashOutOfHmPreAdopt)),"N.A.",
SUM(DashOutOfHmCounty,DashOutOfHmFFA,DashOutOfHmGrd,DashOutOfHmPreAdopt))</f>
        <v>36</v>
      </c>
      <c r="J11" s="258"/>
      <c r="K11" s="252"/>
    </row>
    <row r="12" spans="1:11" ht="20.149999999999999" customHeight="1" x14ac:dyDescent="0.25">
      <c r="A12" s="252"/>
      <c r="B12" s="256"/>
      <c r="C12" s="267" t="s">
        <v>171</v>
      </c>
      <c r="D12" s="268">
        <f ca="1">IF(ISERROR(DashFMCourt),"N.A.",DashFMCourt)</f>
        <v>11</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2</v>
      </c>
      <c r="J13" s="258"/>
      <c r="K13" s="252"/>
    </row>
    <row r="14" spans="1:11" ht="20.149999999999999" customHeight="1" x14ac:dyDescent="0.25">
      <c r="A14" s="252"/>
      <c r="B14" s="256"/>
      <c r="C14" s="267"/>
      <c r="D14" s="268"/>
      <c r="E14" s="269"/>
      <c r="F14" s="624" t="s">
        <v>1424</v>
      </c>
      <c r="I14" s="266">
        <f ca="1">IFERROR(DashOutOfHmSILP,"N.A.")</f>
        <v>2</v>
      </c>
      <c r="J14" s="258"/>
      <c r="K14" s="252"/>
    </row>
    <row r="15" spans="1:11" ht="20.149999999999999" customHeight="1" x14ac:dyDescent="0.25">
      <c r="A15" s="252"/>
      <c r="B15" s="256"/>
      <c r="C15" s="267"/>
      <c r="D15" s="268"/>
      <c r="E15" s="257"/>
      <c r="F15" s="270" t="s">
        <v>181</v>
      </c>
      <c r="G15" s="257"/>
      <c r="H15" s="257"/>
      <c r="I15" s="266">
        <f ca="1">IFERROR(DashOutOfHmOther,"N.A.")</f>
        <v>3</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19</v>
      </c>
      <c r="D21" s="661">
        <f ca="1">IF(ISERROR(DashExitsAdop),"N.A.",DashExitsAdop)</f>
        <v>3</v>
      </c>
      <c r="E21" s="661">
        <f ca="1">IF(ISERROR(DashExitsKinG),"N.A.",DashExitsKinG)</f>
        <v>0</v>
      </c>
      <c r="F21" s="661">
        <f ca="1">IF(ISERROR(DashExitsOthG),"N.A.",DashExitsOthG)</f>
        <v>2</v>
      </c>
      <c r="G21" s="661">
        <f ca="1">IF(ISERROR(DashExitsEman),"N.A.",DashExitsEman)</f>
        <v>0</v>
      </c>
      <c r="H21" s="661">
        <f ca="1">IF(ISERROR(DashExitsOthe),"N.A.",DashExitsOthe)</f>
        <v>1</v>
      </c>
      <c r="I21" s="661">
        <f ca="1">SUM(C21:H21)</f>
        <v>25</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69</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Trinity</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1</v>
      </c>
      <c r="D9" s="574">
        <f t="shared" ca="1" si="2"/>
        <v>6</v>
      </c>
      <c r="E9" s="574">
        <f t="shared" ca="1" si="2"/>
        <v>11</v>
      </c>
      <c r="F9" s="574">
        <f t="shared" ca="1" si="2"/>
        <v>16</v>
      </c>
      <c r="G9" s="574">
        <f t="shared" ca="1" si="2"/>
        <v>13</v>
      </c>
      <c r="H9" s="574">
        <f t="shared" ca="1" si="2"/>
        <v>11</v>
      </c>
      <c r="I9" s="574">
        <f t="shared" ca="1" si="2"/>
        <v>15</v>
      </c>
      <c r="J9" s="574">
        <f t="shared" ca="1" si="2"/>
        <v>14</v>
      </c>
      <c r="K9" s="574">
        <f t="shared" ca="1" si="2"/>
        <v>22</v>
      </c>
      <c r="L9" s="574">
        <f t="shared" ca="1" si="2"/>
        <v>17</v>
      </c>
      <c r="M9" s="574">
        <f t="shared" ca="1" si="2"/>
        <v>11</v>
      </c>
      <c r="N9" s="334"/>
      <c r="O9" s="335">
        <f ca="1">IF(OR(ISERROR(MATCH($P$6,$C$7:$M$7,0)),ISERROR(MATCH($P$7,$C$7:$M$7,0)),LOOKUP($P$6,$C$7:$M9)=0),"N.A.",LOOKUP($P$7,$C$7:$M9)/LOOKUP($P$6,$C$7:$M9)-1)</f>
        <v>0</v>
      </c>
      <c r="P9" s="251"/>
      <c r="Q9" s="251"/>
      <c r="R9" s="307"/>
      <c r="S9" s="251"/>
      <c r="T9" s="336"/>
    </row>
    <row r="10" spans="1:20" s="314" customFormat="1" x14ac:dyDescent="0.5">
      <c r="A10" s="331"/>
      <c r="B10" s="332" t="s">
        <v>492</v>
      </c>
      <c r="C10" s="574">
        <f t="shared" ref="C10:M10" ca="1" si="3">C207</f>
        <v>34</v>
      </c>
      <c r="D10" s="574">
        <f t="shared" ca="1" si="3"/>
        <v>33</v>
      </c>
      <c r="E10" s="574">
        <f t="shared" ca="1" si="3"/>
        <v>30</v>
      </c>
      <c r="F10" s="574">
        <f t="shared" ca="1" si="3"/>
        <v>29</v>
      </c>
      <c r="G10" s="574">
        <f t="shared" ca="1" si="3"/>
        <v>46</v>
      </c>
      <c r="H10" s="574">
        <f t="shared" ca="1" si="3"/>
        <v>30</v>
      </c>
      <c r="I10" s="574">
        <f t="shared" ca="1" si="3"/>
        <v>43</v>
      </c>
      <c r="J10" s="574">
        <f t="shared" ca="1" si="3"/>
        <v>57</v>
      </c>
      <c r="K10" s="574">
        <f t="shared" ca="1" si="3"/>
        <v>48</v>
      </c>
      <c r="L10" s="574">
        <f t="shared" ca="1" si="3"/>
        <v>68</v>
      </c>
      <c r="M10" s="574">
        <f t="shared" ca="1" si="3"/>
        <v>57</v>
      </c>
      <c r="N10" s="334"/>
      <c r="O10" s="335">
        <f ca="1">IF(OR(ISERROR(MATCH($P$6,$C$7:$M$7,0)),ISERROR(MATCH($P$7,$C$7:$M$7,0))),"N.A.",IF(LOOKUP($P$6,$C$7:$M10)=0,"N.A.",LOOKUP($P$7,$C$7:$M10)/LOOKUP($P$6,$C$7:$M10)-1))</f>
        <v>0.89999999999999991</v>
      </c>
      <c r="P10" s="251"/>
      <c r="Q10" s="251"/>
      <c r="R10" s="307"/>
      <c r="S10" s="251"/>
      <c r="T10" s="336"/>
    </row>
    <row r="11" spans="1:20" s="314" customFormat="1" x14ac:dyDescent="0.5">
      <c r="A11" s="331"/>
      <c r="B11" s="332" t="s">
        <v>162</v>
      </c>
      <c r="C11" s="574">
        <f t="shared" ref="C11:M11" ca="1" si="4">SUM(C9:C10)</f>
        <v>35</v>
      </c>
      <c r="D11" s="574">
        <f t="shared" ca="1" si="4"/>
        <v>39</v>
      </c>
      <c r="E11" s="574">
        <f t="shared" ca="1" si="4"/>
        <v>41</v>
      </c>
      <c r="F11" s="574">
        <f t="shared" ca="1" si="4"/>
        <v>45</v>
      </c>
      <c r="G11" s="574">
        <f t="shared" ca="1" si="4"/>
        <v>59</v>
      </c>
      <c r="H11" s="574">
        <f t="shared" ca="1" si="4"/>
        <v>41</v>
      </c>
      <c r="I11" s="574">
        <f t="shared" ca="1" si="4"/>
        <v>58</v>
      </c>
      <c r="J11" s="574">
        <f t="shared" ca="1" si="4"/>
        <v>71</v>
      </c>
      <c r="K11" s="574">
        <f t="shared" ca="1" si="4"/>
        <v>70</v>
      </c>
      <c r="L11" s="574">
        <f t="shared" ca="1" si="4"/>
        <v>85</v>
      </c>
      <c r="M11" s="574">
        <f t="shared" ca="1" si="4"/>
        <v>68</v>
      </c>
      <c r="N11" s="251"/>
      <c r="O11" s="335">
        <f ca="1">IF(OR(ISERROR(MATCH($P$6,$C$7:$M$7,0)),ISERROR(MATCH($P$7,$C$7:$M$7,0))),"N.A.",IF(LOOKUP($P$6,$C$7:$M11)=0,"N.A.",LOOKUP($P$7,$C$7:$M11)/LOOKUP($P$6,$C$7:$M11)-1))</f>
        <v>0.65853658536585358</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11</v>
      </c>
      <c r="I17" s="344" t="e">
        <f t="shared" ca="1" si="8"/>
        <v>#N/A</v>
      </c>
      <c r="J17" s="344" t="e">
        <f t="shared" ca="1" si="8"/>
        <v>#N/A</v>
      </c>
      <c r="K17" s="344" t="e">
        <f t="shared" ca="1" si="8"/>
        <v>#N/A</v>
      </c>
      <c r="L17" s="344" t="e">
        <f t="shared" ca="1" si="8"/>
        <v>#N/A</v>
      </c>
      <c r="M17" s="344">
        <f t="shared" ca="1" si="8"/>
        <v>11</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30</v>
      </c>
      <c r="I18" s="344" t="e">
        <f t="shared" ca="1" si="9"/>
        <v>#N/A</v>
      </c>
      <c r="J18" s="344" t="e">
        <f t="shared" ca="1" si="9"/>
        <v>#N/A</v>
      </c>
      <c r="K18" s="344" t="e">
        <f t="shared" ca="1" si="9"/>
        <v>#N/A</v>
      </c>
      <c r="L18" s="344" t="e">
        <f t="shared" ca="1" si="9"/>
        <v>#N/A</v>
      </c>
      <c r="M18" s="344">
        <f t="shared" ca="1" si="9"/>
        <v>57</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41</v>
      </c>
      <c r="I19" s="344" t="e">
        <f t="shared" ca="1" si="10"/>
        <v>#N/A</v>
      </c>
      <c r="J19" s="344" t="e">
        <f t="shared" ca="1" si="10"/>
        <v>#N/A</v>
      </c>
      <c r="K19" s="344" t="e">
        <f t="shared" ca="1" si="10"/>
        <v>#N/A</v>
      </c>
      <c r="L19" s="344" t="e">
        <f t="shared" ca="1" si="10"/>
        <v>#N/A</v>
      </c>
      <c r="M19" s="344">
        <f t="shared" ca="1" si="10"/>
        <v>68</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Trinity: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4</v>
      </c>
      <c r="D53" s="350">
        <f ca="1"/>
        <v>5</v>
      </c>
      <c r="E53" s="350">
        <f ca="1"/>
        <v>7</v>
      </c>
      <c r="F53" s="350">
        <f ca="1"/>
        <v>2</v>
      </c>
      <c r="G53" s="350">
        <f ca="1"/>
        <v>10</v>
      </c>
      <c r="H53" s="350">
        <f ca="1"/>
        <v>0</v>
      </c>
      <c r="I53" s="350">
        <f ca="1"/>
        <v>1</v>
      </c>
      <c r="J53" s="350">
        <f ca="1"/>
        <v>1</v>
      </c>
      <c r="K53" s="350">
        <f ca="1"/>
        <v>3</v>
      </c>
      <c r="L53" s="350">
        <f ca="1"/>
        <v>1</v>
      </c>
      <c r="M53" s="350">
        <f ca="1"/>
        <v>2</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1</v>
      </c>
      <c r="D54" s="352">
        <f ca="1"/>
        <v>1</v>
      </c>
      <c r="E54" s="352">
        <f ca="1"/>
        <v>0</v>
      </c>
      <c r="F54" s="352">
        <f ca="1"/>
        <v>0</v>
      </c>
      <c r="G54" s="352">
        <f ca="1"/>
        <v>0</v>
      </c>
      <c r="H54" s="352">
        <f ca="1"/>
        <v>0</v>
      </c>
      <c r="I54" s="352">
        <f ca="1"/>
        <v>0</v>
      </c>
      <c r="J54" s="352">
        <f ca="1"/>
        <v>0</v>
      </c>
      <c r="K54" s="352">
        <f ca="1"/>
        <v>0</v>
      </c>
      <c r="L54" s="352">
        <f ca="1"/>
        <v>0</v>
      </c>
      <c r="M54" s="352">
        <f ca="1"/>
        <v>0</v>
      </c>
      <c r="N54" s="341"/>
      <c r="O54" s="341"/>
      <c r="P54" s="324"/>
      <c r="Q54" s="307"/>
      <c r="R54" s="307"/>
      <c r="S54" s="307"/>
    </row>
    <row r="55" spans="1:20" s="314" customFormat="1" x14ac:dyDescent="0.5">
      <c r="A55" s="309"/>
      <c r="B55" s="353" t="str">
        <f>$B$1</f>
        <v>Trinity</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5</v>
      </c>
      <c r="D56" s="575">
        <f t="shared" ref="D56:M56" ca="1" si="16">SUM(D53:D54)</f>
        <v>6</v>
      </c>
      <c r="E56" s="575">
        <f t="shared" ca="1" si="16"/>
        <v>7</v>
      </c>
      <c r="F56" s="575">
        <f t="shared" ca="1" si="16"/>
        <v>2</v>
      </c>
      <c r="G56" s="575">
        <f t="shared" ca="1" si="16"/>
        <v>10</v>
      </c>
      <c r="H56" s="575">
        <f t="shared" ca="1" si="16"/>
        <v>0</v>
      </c>
      <c r="I56" s="575">
        <f t="shared" ca="1" si="16"/>
        <v>1</v>
      </c>
      <c r="J56" s="575">
        <f t="shared" ca="1" si="16"/>
        <v>1</v>
      </c>
      <c r="K56" s="575">
        <f t="shared" ca="1" si="16"/>
        <v>3</v>
      </c>
      <c r="L56" s="575">
        <f t="shared" ca="1" si="16"/>
        <v>1</v>
      </c>
      <c r="M56" s="575">
        <f t="shared" ca="1" si="16"/>
        <v>2</v>
      </c>
      <c r="N56" s="334"/>
      <c r="O56" s="357" t="str">
        <f ca="1">IF(OR(ISERROR(MATCH($P$51,$C$52:$M$52,0)),ISERROR(MATCH($P$52,$C$52:$M$52,0)),LOOKUP($P$51,$C$52:$M56)=0),"N.A.",LOOKUP($P$52,$C$52:$M56)/LOOKUP($P$51,$C$52:$M56)-1)</f>
        <v>N.A.</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2</v>
      </c>
      <c r="D57" s="576">
        <f ca="1"/>
        <v>3</v>
      </c>
      <c r="E57" s="576">
        <f ca="1"/>
        <v>3</v>
      </c>
      <c r="F57" s="576">
        <f ca="1"/>
        <v>2</v>
      </c>
      <c r="G57" s="576">
        <f ca="1"/>
        <v>4</v>
      </c>
      <c r="H57" s="576">
        <f ca="1"/>
        <v>4</v>
      </c>
      <c r="I57" s="576">
        <f ca="1"/>
        <v>3</v>
      </c>
      <c r="J57" s="576">
        <f ca="1"/>
        <v>5</v>
      </c>
      <c r="K57" s="576">
        <f ca="1"/>
        <v>6</v>
      </c>
      <c r="L57" s="576">
        <f ca="1"/>
        <v>4</v>
      </c>
      <c r="M57" s="576">
        <f ca="1"/>
        <v>7</v>
      </c>
      <c r="N57" s="334"/>
      <c r="O57" s="357">
        <f ca="1">IF(OR(ISERROR(MATCH($P$51,$C$52:$M$52,0)),ISERROR(MATCH($P$52,$C$52:$M$52,0)),LOOKUP($P$51,$C$52:$M57)=0),"N.A.",LOOKUP($P$52,$C$52:$M57)/LOOKUP($P$51,$C$52:$M57)-1)</f>
        <v>0.75</v>
      </c>
      <c r="P57" s="251"/>
      <c r="Q57" s="251"/>
      <c r="R57" s="307"/>
      <c r="S57" s="251"/>
      <c r="T57" s="336"/>
    </row>
    <row r="58" spans="1:20" s="314" customFormat="1" x14ac:dyDescent="0.5">
      <c r="A58" s="331"/>
      <c r="B58" s="356" t="s">
        <v>162</v>
      </c>
      <c r="C58" s="577">
        <f t="shared" ref="C58:M58" ca="1" si="17">SUM(C56:C57)</f>
        <v>7</v>
      </c>
      <c r="D58" s="577">
        <f t="shared" ca="1" si="17"/>
        <v>9</v>
      </c>
      <c r="E58" s="577">
        <f t="shared" ca="1" si="17"/>
        <v>10</v>
      </c>
      <c r="F58" s="577">
        <f t="shared" ca="1" si="17"/>
        <v>4</v>
      </c>
      <c r="G58" s="577">
        <f t="shared" ca="1" si="17"/>
        <v>14</v>
      </c>
      <c r="H58" s="577">
        <f t="shared" ca="1" si="17"/>
        <v>4</v>
      </c>
      <c r="I58" s="577">
        <f t="shared" ca="1" si="17"/>
        <v>4</v>
      </c>
      <c r="J58" s="577">
        <f t="shared" ca="1" si="17"/>
        <v>6</v>
      </c>
      <c r="K58" s="577">
        <f t="shared" ca="1" si="17"/>
        <v>9</v>
      </c>
      <c r="L58" s="577">
        <f t="shared" ca="1" si="17"/>
        <v>5</v>
      </c>
      <c r="M58" s="576">
        <f t="shared" ca="1" si="17"/>
        <v>9</v>
      </c>
      <c r="N58" s="251"/>
      <c r="O58" s="357">
        <f ca="1">IF(OR(ISERROR(MATCH($P$51,$C$52:$M$52,0)),ISERROR(MATCH($P$52,$C$52:$M$52,0)),LOOKUP($P$51,$C$52:$M58)=0),"N.A.",LOOKUP($P$52,$C$52:$M58)/LOOKUP($P$51,$C$52:$M58)-1)</f>
        <v>1.25</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0</v>
      </c>
      <c r="I66" s="344" t="e">
        <f t="shared" ca="1" si="20"/>
        <v>#N/A</v>
      </c>
      <c r="J66" s="344" t="e">
        <f t="shared" ca="1" si="20"/>
        <v>#N/A</v>
      </c>
      <c r="K66" s="344" t="e">
        <f t="shared" ca="1" si="20"/>
        <v>#N/A</v>
      </c>
      <c r="L66" s="344" t="e">
        <f t="shared" ca="1" si="20"/>
        <v>#N/A</v>
      </c>
      <c r="M66" s="344">
        <f t="shared" ca="1" si="20"/>
        <v>2</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4</v>
      </c>
      <c r="I67" s="344" t="e">
        <f t="shared" ca="1" si="21"/>
        <v>#N/A</v>
      </c>
      <c r="J67" s="344" t="e">
        <f t="shared" ca="1" si="21"/>
        <v>#N/A</v>
      </c>
      <c r="K67" s="344" t="e">
        <f t="shared" ca="1" si="21"/>
        <v>#N/A</v>
      </c>
      <c r="L67" s="344" t="e">
        <f t="shared" ca="1" si="21"/>
        <v>#N/A</v>
      </c>
      <c r="M67" s="344">
        <f t="shared" ca="1" si="21"/>
        <v>7</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4</v>
      </c>
      <c r="I68" s="344" t="e">
        <f t="shared" ca="1" si="22"/>
        <v>#N/A</v>
      </c>
      <c r="J68" s="344" t="e">
        <f t="shared" ca="1" si="22"/>
        <v>#N/A</v>
      </c>
      <c r="K68" s="344" t="e">
        <f t="shared" ca="1" si="22"/>
        <v>#N/A</v>
      </c>
      <c r="L68" s="344" t="e">
        <f t="shared" ca="1" si="22"/>
        <v>#N/A</v>
      </c>
      <c r="M68" s="344">
        <f t="shared" ca="1" si="22"/>
        <v>9</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Trinity: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Trinity</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0</v>
      </c>
      <c r="D107" s="574">
        <f ca="1"/>
        <v>0</v>
      </c>
      <c r="E107" s="574">
        <f ca="1"/>
        <v>29</v>
      </c>
      <c r="F107" s="574">
        <f ca="1"/>
        <v>4</v>
      </c>
      <c r="G107" s="574">
        <f ca="1"/>
        <v>28</v>
      </c>
      <c r="H107" s="574">
        <f ca="1"/>
        <v>29</v>
      </c>
      <c r="I107" s="574">
        <f ca="1"/>
        <v>38</v>
      </c>
      <c r="J107" s="574">
        <f ca="1"/>
        <v>57</v>
      </c>
      <c r="K107" s="574">
        <f ca="1"/>
        <v>34</v>
      </c>
      <c r="L107" s="574">
        <f ca="1"/>
        <v>53</v>
      </c>
      <c r="M107" s="574">
        <f ca="1"/>
        <v>40</v>
      </c>
      <c r="N107" s="368"/>
      <c r="O107" s="335">
        <f ca="1">IF(OR(LOOKUP($P$104,$C$105:$M107)=0,LOOKUP($P$104,$C$105:$M107)="."),"N.A.",LOOKUP($P$105,$C$105:$M107)/LOOKUP($P$104,$C$105:$M107)-1)</f>
        <v>0.3793103448275863</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0</v>
      </c>
      <c r="D108" s="574">
        <f ca="1"/>
        <v>0</v>
      </c>
      <c r="E108" s="574">
        <f ca="1"/>
        <v>1</v>
      </c>
      <c r="F108" s="574">
        <f ca="1"/>
        <v>0</v>
      </c>
      <c r="G108" s="574">
        <f ca="1"/>
        <v>3</v>
      </c>
      <c r="H108" s="574">
        <f ca="1"/>
        <v>0</v>
      </c>
      <c r="I108" s="574">
        <f ca="1"/>
        <v>7</v>
      </c>
      <c r="J108" s="574">
        <f ca="1"/>
        <v>3</v>
      </c>
      <c r="K108" s="574">
        <f ca="1"/>
        <v>6</v>
      </c>
      <c r="L108" s="574">
        <f ca="1"/>
        <v>1</v>
      </c>
      <c r="M108" s="574">
        <f ca="1"/>
        <v>0</v>
      </c>
      <c r="N108" s="368"/>
      <c r="O108" s="335" t="str">
        <f ca="1">IF(OR(LOOKUP($P$104,$C$105:$M108)=0,LOOKUP($P$104,$C$105:$M108)="."),"N.A.",LOOKUP($P$105,$C$105:$M108)/LOOKUP($P$104,$C$105:$M108)-1)</f>
        <v>N.A.</v>
      </c>
      <c r="P108" s="366"/>
      <c r="Q108" s="315"/>
      <c r="R108" s="315"/>
      <c r="S108" s="315"/>
    </row>
    <row r="109" spans="1:19" s="314" customFormat="1" x14ac:dyDescent="0.5">
      <c r="A109" s="331"/>
      <c r="B109" s="332" t="s">
        <v>162</v>
      </c>
      <c r="C109" s="574">
        <f ca="1">SUM(C107:C108)</f>
        <v>0</v>
      </c>
      <c r="D109" s="574">
        <f t="shared" ref="D109:L109" ca="1" si="27">SUM(D107:D108)</f>
        <v>0</v>
      </c>
      <c r="E109" s="574">
        <f t="shared" ca="1" si="27"/>
        <v>30</v>
      </c>
      <c r="F109" s="574">
        <f t="shared" ca="1" si="27"/>
        <v>4</v>
      </c>
      <c r="G109" s="574">
        <f t="shared" ca="1" si="27"/>
        <v>31</v>
      </c>
      <c r="H109" s="574">
        <f t="shared" ca="1" si="27"/>
        <v>29</v>
      </c>
      <c r="I109" s="574">
        <f t="shared" ca="1" si="27"/>
        <v>45</v>
      </c>
      <c r="J109" s="574">
        <f t="shared" ca="1" si="27"/>
        <v>60</v>
      </c>
      <c r="K109" s="574">
        <f t="shared" ca="1" si="27"/>
        <v>40</v>
      </c>
      <c r="L109" s="574">
        <f t="shared" ca="1" si="27"/>
        <v>54</v>
      </c>
      <c r="M109" s="574">
        <f ca="1">SUM(M107:M108)</f>
        <v>40</v>
      </c>
      <c r="N109" s="339"/>
      <c r="O109" s="335">
        <f ca="1">IF(OR(LOOKUP($P$104,$C$105:$M109)=0,LOOKUP($P$104,$C$105:$M109)="."),"N.A.",LOOKUP($P$105,$C$105:$M109)/LOOKUP($P$104,$C$105:$M109)-1)</f>
        <v>0.3793103448275863</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29</v>
      </c>
      <c r="I115" s="344" t="e">
        <f t="shared" ca="1" si="29"/>
        <v>#N/A</v>
      </c>
      <c r="J115" s="344" t="e">
        <f t="shared" ca="1" si="29"/>
        <v>#N/A</v>
      </c>
      <c r="K115" s="344" t="e">
        <f t="shared" ca="1" si="29"/>
        <v>#N/A</v>
      </c>
      <c r="L115" s="344" t="e">
        <f t="shared" ca="1" si="29"/>
        <v>#N/A</v>
      </c>
      <c r="M115" s="344">
        <f ca="1">IF(OR(M$105=$P$104,M$105=$P$105),M107,NA())</f>
        <v>40</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0</v>
      </c>
      <c r="I116" s="344" t="e">
        <f t="shared" ca="1" si="30"/>
        <v>#N/A</v>
      </c>
      <c r="J116" s="344" t="e">
        <f t="shared" ca="1" si="30"/>
        <v>#N/A</v>
      </c>
      <c r="K116" s="344" t="e">
        <f t="shared" ca="1" si="30"/>
        <v>#N/A</v>
      </c>
      <c r="L116" s="344" t="e">
        <f t="shared" ca="1" si="30"/>
        <v>#N/A</v>
      </c>
      <c r="M116" s="344">
        <f ca="1">IF(OR(M$105=$P$104,M$105=$P$105),M108,NA())</f>
        <v>0</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29</v>
      </c>
      <c r="I117" s="344" t="e">
        <f t="shared" ca="1" si="30"/>
        <v>#N/A</v>
      </c>
      <c r="J117" s="344" t="e">
        <f t="shared" ca="1" si="30"/>
        <v>#N/A</v>
      </c>
      <c r="K117" s="344" t="e">
        <f t="shared" ca="1" si="30"/>
        <v>#N/A</v>
      </c>
      <c r="L117" s="344" t="e">
        <f t="shared" ca="1" si="30"/>
        <v>#N/A</v>
      </c>
      <c r="M117" s="344">
        <f ca="1">IF(OR(M$105=$P$104,M$105=$P$105),M109,NA())</f>
        <v>40</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Trinity: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Trinity</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0</v>
      </c>
      <c r="D159" s="574">
        <f ca="1"/>
        <v>3</v>
      </c>
      <c r="E159" s="574">
        <f ca="1"/>
        <v>6</v>
      </c>
      <c r="F159" s="574">
        <f ca="1"/>
        <v>11</v>
      </c>
      <c r="G159" s="574">
        <f ca="1"/>
        <v>7</v>
      </c>
      <c r="H159" s="574">
        <f ca="1"/>
        <v>3</v>
      </c>
      <c r="I159" s="574">
        <f ca="1"/>
        <v>5</v>
      </c>
      <c r="J159" s="574">
        <f ca="1"/>
        <v>0</v>
      </c>
      <c r="K159" s="574">
        <f ca="1"/>
        <v>3</v>
      </c>
      <c r="L159" s="574">
        <f ca="1"/>
        <v>0</v>
      </c>
      <c r="M159" s="574">
        <f ca="1"/>
        <v>4</v>
      </c>
      <c r="N159" s="334"/>
      <c r="O159" s="335">
        <f ca="1">IF(OR(ISERROR(MATCH($P$156,$C$157:$M$157,0)),ISERROR(MATCH($P$157,$C$157:$M$157,0)),LOOKUP($P$156,$C$157:$M159)=0),"N.A.",LOOKUP($P$157,$C$157:$M159)/LOOKUP($P$156,$C$157:$M159)-1)</f>
        <v>0.33333333333333326</v>
      </c>
      <c r="P159" s="540"/>
      <c r="Q159" s="251"/>
      <c r="R159" s="307"/>
    </row>
    <row r="160" spans="1:19" x14ac:dyDescent="0.5">
      <c r="A160" s="331"/>
      <c r="B160" s="332" t="s">
        <v>161</v>
      </c>
      <c r="C160" s="574">
        <f t="array" aca="1" ref="C160:M160" ca="1">IF(INDIRECT(ChartsByTopic!S155&amp;"DisplayCounty1")=".",0,INDIRECT(ChartsByTopic!S155&amp;"DisplayCounty1"))</f>
        <v>1</v>
      </c>
      <c r="D160" s="574">
        <f ca="1"/>
        <v>3</v>
      </c>
      <c r="E160" s="574">
        <f ca="1"/>
        <v>5</v>
      </c>
      <c r="F160" s="574">
        <f ca="1"/>
        <v>5</v>
      </c>
      <c r="G160" s="574">
        <f ca="1"/>
        <v>6</v>
      </c>
      <c r="H160" s="574">
        <f ca="1"/>
        <v>8</v>
      </c>
      <c r="I160" s="574">
        <f ca="1"/>
        <v>10</v>
      </c>
      <c r="J160" s="574">
        <f ca="1"/>
        <v>14</v>
      </c>
      <c r="K160" s="574">
        <f ca="1"/>
        <v>19</v>
      </c>
      <c r="L160" s="574">
        <f ca="1"/>
        <v>17</v>
      </c>
      <c r="M160" s="574">
        <f ca="1"/>
        <v>7</v>
      </c>
      <c r="N160" s="334"/>
      <c r="O160" s="335">
        <f ca="1">IF(OR(ISERROR(MATCH($P$156,$C$157:$M$157,0)),ISERROR(MATCH($P$157,$C$157:$M$157,0)),LOOKUP($P$156,$C$157:$M160)=0),"N.A.",LOOKUP($P$157,$C$157:$M160)/LOOKUP($P$156,$C$157:$M160)-1)</f>
        <v>-0.125</v>
      </c>
      <c r="P160" s="540"/>
      <c r="Q160" s="251"/>
      <c r="R160" s="307"/>
    </row>
    <row r="161" spans="1:18" x14ac:dyDescent="0.5">
      <c r="A161" s="331"/>
      <c r="B161" s="332" t="s">
        <v>375</v>
      </c>
      <c r="C161" s="574">
        <f ca="1">SUM(C159:C160)</f>
        <v>1</v>
      </c>
      <c r="D161" s="574">
        <f t="shared" ref="D161:M161" ca="1" si="34">SUM(D159:D160)</f>
        <v>6</v>
      </c>
      <c r="E161" s="574">
        <f t="shared" ca="1" si="34"/>
        <v>11</v>
      </c>
      <c r="F161" s="574">
        <f t="shared" ca="1" si="34"/>
        <v>16</v>
      </c>
      <c r="G161" s="574">
        <f t="shared" ca="1" si="34"/>
        <v>13</v>
      </c>
      <c r="H161" s="574">
        <f t="shared" ca="1" si="34"/>
        <v>11</v>
      </c>
      <c r="I161" s="574">
        <f t="shared" ca="1" si="34"/>
        <v>15</v>
      </c>
      <c r="J161" s="574">
        <f t="shared" ca="1" si="34"/>
        <v>14</v>
      </c>
      <c r="K161" s="574">
        <f t="shared" ca="1" si="34"/>
        <v>22</v>
      </c>
      <c r="L161" s="574">
        <f t="shared" ca="1" si="34"/>
        <v>17</v>
      </c>
      <c r="M161" s="574">
        <f t="shared" ca="1" si="34"/>
        <v>11</v>
      </c>
      <c r="O161" s="335">
        <f ca="1">IF(OR(ISERROR(MATCH($P$156,$C$157:$M$157,0)),ISERROR(MATCH($P$157,$C$157:$M$157,0)),LOOKUP($P$156,$C$157:$M161)=0),"N.A.",LOOKUP($P$157,$C$157:$M161)/LOOKUP($P$156,$C$157:$M161)-1)</f>
        <v>0</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3</v>
      </c>
      <c r="I167" s="376" t="e">
        <f t="shared" ca="1" si="36"/>
        <v>#N/A</v>
      </c>
      <c r="J167" s="376" t="e">
        <f t="shared" ca="1" si="36"/>
        <v>#N/A</v>
      </c>
      <c r="K167" s="376" t="e">
        <f t="shared" ca="1" si="36"/>
        <v>#N/A</v>
      </c>
      <c r="L167" s="376" t="e">
        <f t="shared" ca="1" si="36"/>
        <v>#N/A</v>
      </c>
      <c r="M167" s="376">
        <f t="shared" ca="1" si="36"/>
        <v>4</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8</v>
      </c>
      <c r="I168" s="376" t="e">
        <f t="shared" ca="1" si="37"/>
        <v>#N/A</v>
      </c>
      <c r="J168" s="376" t="e">
        <f t="shared" ca="1" si="37"/>
        <v>#N/A</v>
      </c>
      <c r="K168" s="376" t="e">
        <f t="shared" ca="1" si="37"/>
        <v>#N/A</v>
      </c>
      <c r="L168" s="376" t="e">
        <f t="shared" ca="1" si="37"/>
        <v>#N/A</v>
      </c>
      <c r="M168" s="376">
        <f t="shared" ca="1" si="37"/>
        <v>7</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11</v>
      </c>
      <c r="I169" s="376" t="e">
        <f t="shared" ca="1" si="38"/>
        <v>#N/A</v>
      </c>
      <c r="J169" s="376" t="e">
        <f t="shared" ca="1" si="38"/>
        <v>#N/A</v>
      </c>
      <c r="K169" s="376" t="e">
        <f t="shared" ca="1" si="38"/>
        <v>#N/A</v>
      </c>
      <c r="L169" s="376" t="e">
        <f t="shared" ca="1" si="38"/>
        <v>#N/A</v>
      </c>
      <c r="M169" s="376">
        <f t="shared" ca="1" si="38"/>
        <v>11</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Trinity: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Trinity</v>
      </c>
      <c r="C207" s="574">
        <f t="array" aca="1" ref="C207:M207" ca="1">IF(INDIRECT(ChartsByTopic!S203&amp;"DisplayCounty1")=".",0,INDIRECT(ChartsByTopic!S203&amp;"DisplayCounty1"))</f>
        <v>34</v>
      </c>
      <c r="D207" s="574">
        <f ca="1"/>
        <v>33</v>
      </c>
      <c r="E207" s="574">
        <f ca="1"/>
        <v>30</v>
      </c>
      <c r="F207" s="574">
        <f ca="1"/>
        <v>29</v>
      </c>
      <c r="G207" s="574">
        <f ca="1"/>
        <v>46</v>
      </c>
      <c r="H207" s="574">
        <f ca="1"/>
        <v>30</v>
      </c>
      <c r="I207" s="574">
        <f ca="1"/>
        <v>43</v>
      </c>
      <c r="J207" s="574">
        <f ca="1"/>
        <v>57</v>
      </c>
      <c r="K207" s="574">
        <f ca="1"/>
        <v>48</v>
      </c>
      <c r="L207" s="574">
        <f ca="1"/>
        <v>68</v>
      </c>
      <c r="M207" s="574">
        <f ca="1"/>
        <v>57</v>
      </c>
      <c r="N207" s="368"/>
      <c r="O207" s="335">
        <f ca="1">IF(OR(ISERROR(MATCH($P$204,$C$205:$M$205,0)),ISERROR(MATCH($P$205,$C$205:$M$205,0)),LOOKUP($P$204,$C$205:$M207)=0),"N.A.",LOOKUP($P$205,$C$205:$M207)/LOOKUP($P$204,$C$205:$M207)-1)</f>
        <v>0.47826086956521729</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46</v>
      </c>
      <c r="H210" s="344" t="e">
        <f t="shared" ca="1" si="44"/>
        <v>#N/A</v>
      </c>
      <c r="I210" s="344" t="e">
        <f t="shared" ca="1" si="44"/>
        <v>#N/A</v>
      </c>
      <c r="J210" s="344" t="e">
        <f t="shared" ca="1" si="44"/>
        <v>#N/A</v>
      </c>
      <c r="K210" s="344" t="e">
        <f t="shared" ca="1" si="44"/>
        <v>#N/A</v>
      </c>
      <c r="L210" s="344">
        <f t="shared" ca="1" si="44"/>
        <v>68</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Trinity: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Trinity</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24</v>
      </c>
      <c r="D249" s="333">
        <f ca="1"/>
        <v>30</v>
      </c>
      <c r="E249" s="333">
        <f ca="1"/>
        <v>17</v>
      </c>
      <c r="F249" s="333">
        <f ca="1"/>
        <v>19</v>
      </c>
      <c r="G249" s="333">
        <f ca="1"/>
        <v>48</v>
      </c>
      <c r="H249" s="333">
        <f ca="1"/>
        <v>22</v>
      </c>
      <c r="I249" s="333">
        <f ca="1"/>
        <v>40</v>
      </c>
      <c r="J249" s="333">
        <f ca="1"/>
        <v>49</v>
      </c>
      <c r="K249" s="333">
        <f ca="1"/>
        <v>44</v>
      </c>
      <c r="L249" s="333">
        <f ca="1"/>
        <v>53</v>
      </c>
      <c r="M249" s="333">
        <f ca="1"/>
        <v>37</v>
      </c>
      <c r="N249" s="368"/>
      <c r="O249" s="335">
        <f ca="1">IF(OR(ISERROR(MATCH($P$246,$C$247:$M$247,0)),ISERROR(MATCH($P$247,$C$247:$M$247,0)),LOOKUP($P$246,$C$247:$M249)=0),"N.A.",LOOKUP($P$247,$C$247:$M249)/LOOKUP($P$246,$C$247:$M249)-1)</f>
        <v>0.68181818181818188</v>
      </c>
      <c r="P249" s="541"/>
      <c r="R249" s="307"/>
    </row>
    <row r="250" spans="1:19" x14ac:dyDescent="0.5">
      <c r="A250" s="331"/>
      <c r="B250" s="332" t="s">
        <v>146</v>
      </c>
      <c r="C250" s="333">
        <f t="array" aca="1" ref="C250:M250" ca="1">IF(INDIRECT(ChartsByTopic!S245&amp;"DisplayCounty1")=".",0,INDIRECT(ChartsByTopic!S245&amp;"DisplayCounty1"))</f>
        <v>24</v>
      </c>
      <c r="D250" s="333">
        <f ca="1"/>
        <v>27</v>
      </c>
      <c r="E250" s="333">
        <f ca="1"/>
        <v>19</v>
      </c>
      <c r="F250" s="333">
        <f ca="1"/>
        <v>19</v>
      </c>
      <c r="G250" s="333">
        <f ca="1"/>
        <v>26</v>
      </c>
      <c r="H250" s="333">
        <f ca="1"/>
        <v>33</v>
      </c>
      <c r="I250" s="333">
        <f ca="1"/>
        <v>27</v>
      </c>
      <c r="J250" s="333">
        <f ca="1"/>
        <v>32</v>
      </c>
      <c r="K250" s="333">
        <f ca="1"/>
        <v>41</v>
      </c>
      <c r="L250" s="333">
        <f ca="1"/>
        <v>29</v>
      </c>
      <c r="M250" s="333">
        <f ca="1"/>
        <v>25</v>
      </c>
      <c r="N250" s="368"/>
      <c r="O250" s="335">
        <f ca="1">IF(OR(ISERROR(MATCH($P$246,$C$247:$M$247,0)),ISERROR(MATCH($P$247,$C$247:$M$247,0)),LOOKUP($P$246,$C$247:$M250)=0),"N.A.",LOOKUP($P$247,$C$247:$M250)/LOOKUP($P$246,$C$247:$M250)-1)</f>
        <v>-0.24242424242424243</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22</v>
      </c>
      <c r="I256" s="344" t="e">
        <f t="shared" ca="1" si="49"/>
        <v>#N/A</v>
      </c>
      <c r="J256" s="344" t="e">
        <f t="shared" ca="1" si="49"/>
        <v>#N/A</v>
      </c>
      <c r="K256" s="344" t="e">
        <f t="shared" ca="1" si="49"/>
        <v>#N/A</v>
      </c>
      <c r="L256" s="344" t="e">
        <f t="shared" ca="1" si="49"/>
        <v>#N/A</v>
      </c>
      <c r="M256" s="344">
        <f ca="1">IF(OR(M$247=$P$246,M$247=$P$247),M249,NA())</f>
        <v>37</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33</v>
      </c>
      <c r="I257" s="344" t="e">
        <f t="shared" ca="1" si="50"/>
        <v>#N/A</v>
      </c>
      <c r="J257" s="344" t="e">
        <f t="shared" ca="1" si="50"/>
        <v>#N/A</v>
      </c>
      <c r="K257" s="344" t="e">
        <f t="shared" ca="1" si="50"/>
        <v>#N/A</v>
      </c>
      <c r="L257" s="344" t="e">
        <f t="shared" ca="1" si="50"/>
        <v>#N/A</v>
      </c>
      <c r="M257" s="344">
        <f ca="1">IF(OR(M$247=$P$246,M$247=$P$247),M250,NA())</f>
        <v>25</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Trinity: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Trinity</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7</v>
      </c>
      <c r="D300" s="392">
        <f ca="1"/>
        <v>14</v>
      </c>
      <c r="E300" s="392">
        <f ca="1"/>
        <v>9</v>
      </c>
      <c r="F300" s="392">
        <f ca="1"/>
        <v>8</v>
      </c>
      <c r="G300" s="392">
        <f ca="1"/>
        <v>12</v>
      </c>
      <c r="H300" s="392">
        <f ca="1"/>
        <v>10</v>
      </c>
      <c r="I300" s="392">
        <f ca="1"/>
        <v>11</v>
      </c>
      <c r="J300" s="392">
        <f ca="1"/>
        <v>14</v>
      </c>
      <c r="K300" s="392">
        <f ca="1"/>
        <v>13</v>
      </c>
      <c r="L300" s="392">
        <f ca="1"/>
        <v>19</v>
      </c>
      <c r="M300" s="393">
        <f ca="1"/>
        <v>14</v>
      </c>
      <c r="N300" s="394"/>
      <c r="O300" s="395">
        <f ca="1">IF(OR(ISERROR(MATCH($P$297,$C$298:$M$298,0)),ISERROR(MATCH($P$298,$C$298:$M$298,0)),HLOOKUP($P$297,$C$298:$M300,$P300,FALSE)=0),"N.A.",HLOOKUP($P$298,$C$298:$M300,$P300,FALSE)/HLOOKUP($P$297,$C$298:$M300,$P300,FALSE)-1)</f>
        <v>0.39999999999999991</v>
      </c>
      <c r="P300" s="396">
        <v>3</v>
      </c>
      <c r="Q300" s="383"/>
      <c r="R300" s="307"/>
      <c r="T300" s="336"/>
    </row>
    <row r="301" spans="1:20" x14ac:dyDescent="0.5">
      <c r="A301" s="764"/>
      <c r="B301" s="397" t="s">
        <v>484</v>
      </c>
      <c r="C301" s="574">
        <f t="array" aca="1" ref="C301:M301" ca="1">IF(INDIRECT(ChartsByTopic!S289&amp;"DisplayCounty1")=".",0,INDIRECT(ChartsByTopic!S289&amp;"DisplayCounty1"))</f>
        <v>12</v>
      </c>
      <c r="D301" s="574">
        <f ca="1"/>
        <v>3</v>
      </c>
      <c r="E301" s="574">
        <f ca="1"/>
        <v>2</v>
      </c>
      <c r="F301" s="574">
        <f ca="1"/>
        <v>3</v>
      </c>
      <c r="G301" s="574">
        <f ca="1"/>
        <v>5</v>
      </c>
      <c r="H301" s="574">
        <f ca="1"/>
        <v>3</v>
      </c>
      <c r="I301" s="574">
        <f ca="1"/>
        <v>1</v>
      </c>
      <c r="J301" s="574">
        <f ca="1"/>
        <v>2</v>
      </c>
      <c r="K301" s="574">
        <f ca="1"/>
        <v>0</v>
      </c>
      <c r="L301" s="574">
        <f ca="1"/>
        <v>0</v>
      </c>
      <c r="M301" s="579">
        <f ca="1"/>
        <v>0</v>
      </c>
      <c r="N301" s="394"/>
      <c r="O301" s="395">
        <f ca="1">IF(OR(ISERROR(MATCH($P$297,$C$298:$M$298,0)),ISERROR(MATCH($P$298,$C$298:$M$298,0)),HLOOKUP($P$297,$C$298:$M301,$P301,FALSE)=0),"N.A.",HLOOKUP($P$298,$C$298:$M301,$P301,FALSE)/HLOOKUP($P$297,$C$298:$M301,$P301,FALSE)-1)</f>
        <v>-1</v>
      </c>
      <c r="P301" s="396">
        <v>4</v>
      </c>
      <c r="Q301" s="383"/>
      <c r="R301" s="307"/>
      <c r="T301" s="336"/>
    </row>
    <row r="302" spans="1:20" x14ac:dyDescent="0.5">
      <c r="A302" s="764"/>
      <c r="B302" s="397" t="s">
        <v>179</v>
      </c>
      <c r="C302" s="574">
        <f t="array" aca="1" ref="C302:M302" ca="1">IF(INDIRECT(ChartsByTopic!S290&amp;"DisplayCounty1")=".",0,INDIRECT(ChartsByTopic!S290&amp;"DisplayCounty1"))</f>
        <v>0</v>
      </c>
      <c r="D302" s="574">
        <f ca="1"/>
        <v>6</v>
      </c>
      <c r="E302" s="574">
        <f ca="1"/>
        <v>11</v>
      </c>
      <c r="F302" s="574">
        <f ca="1"/>
        <v>12</v>
      </c>
      <c r="G302" s="574">
        <f ca="1"/>
        <v>22</v>
      </c>
      <c r="H302" s="574">
        <f ca="1"/>
        <v>11</v>
      </c>
      <c r="I302" s="574">
        <f ca="1"/>
        <v>26</v>
      </c>
      <c r="J302" s="574">
        <f ca="1"/>
        <v>25</v>
      </c>
      <c r="K302" s="574">
        <f ca="1"/>
        <v>26</v>
      </c>
      <c r="L302" s="574">
        <f ca="1"/>
        <v>41</v>
      </c>
      <c r="M302" s="579">
        <f ca="1"/>
        <v>35</v>
      </c>
      <c r="N302" s="394"/>
      <c r="O302" s="395">
        <f ca="1">IF(OR(ISERROR(MATCH($P$297,$C$298:$M$298,0)),ISERROR(MATCH($P$298,$C$298:$M$298,0)),HLOOKUP($P$297,$C$298:$M302,$P302,FALSE)=0),"N.A.",HLOOKUP($P$298,$C$298:$M302,$P302,FALSE)/HLOOKUP($P$297,$C$298:$M302,$P302,FALSE)-1)</f>
        <v>2.1818181818181817</v>
      </c>
      <c r="P302" s="396">
        <v>5</v>
      </c>
      <c r="Q302" s="383"/>
      <c r="R302" s="307"/>
      <c r="T302" s="336"/>
    </row>
    <row r="303" spans="1:20" x14ac:dyDescent="0.5">
      <c r="A303" s="764"/>
      <c r="B303" s="397" t="s">
        <v>361</v>
      </c>
      <c r="C303" s="574">
        <f t="array" aca="1" ref="C303:M303" ca="1">IF(INDIRECT(ChartsByTopic!S292&amp;"DisplayCounty1")=".",0,INDIRECT(ChartsByTopic!S292&amp;"DisplayCounty1"))</f>
        <v>1</v>
      </c>
      <c r="D303" s="574">
        <f ca="1"/>
        <v>1</v>
      </c>
      <c r="E303" s="574">
        <f ca="1"/>
        <v>2</v>
      </c>
      <c r="F303" s="574">
        <f ca="1"/>
        <v>0</v>
      </c>
      <c r="G303" s="574">
        <f ca="1"/>
        <v>0</v>
      </c>
      <c r="H303" s="574">
        <f ca="1"/>
        <v>0</v>
      </c>
      <c r="I303" s="574">
        <f ca="1"/>
        <v>0</v>
      </c>
      <c r="J303" s="574">
        <f ca="1"/>
        <v>0</v>
      </c>
      <c r="K303" s="574">
        <f ca="1"/>
        <v>1</v>
      </c>
      <c r="L303" s="574">
        <f ca="1"/>
        <v>0</v>
      </c>
      <c r="M303" s="579">
        <f ca="1"/>
        <v>0</v>
      </c>
      <c r="N303" s="394"/>
      <c r="O303" s="395" t="str">
        <f ca="1">IF(OR(ISERROR(MATCH($P$297,$C$298:$M$298,0)),ISERROR(MATCH($P$298,$C$298:$M$298,0)),HLOOKUP($P$297,$C$298:$M303,$P303,FALSE)=0),"N.A.",HLOOKUP($P$298,$C$298:$M303,$P303,FALSE)/HLOOKUP($P$297,$C$298:$M303,$P303,FALSE)-1)</f>
        <v>N.A.</v>
      </c>
      <c r="P303" s="396">
        <v>6</v>
      </c>
      <c r="Q303" s="383"/>
      <c r="R303" s="307"/>
      <c r="T303" s="336"/>
    </row>
    <row r="304" spans="1:20" x14ac:dyDescent="0.5">
      <c r="A304" s="765"/>
      <c r="B304" s="398" t="s">
        <v>180</v>
      </c>
      <c r="C304" s="580">
        <f t="array" aca="1" ref="C304:M304" ca="1">IF(INDIRECT(ChartsByTopic!S293&amp;"DisplayCounty1")=".",0,INDIRECT(ChartsByTopic!S293&amp;"DisplayCounty1"))</f>
        <v>2</v>
      </c>
      <c r="D304" s="580">
        <f ca="1"/>
        <v>2</v>
      </c>
      <c r="E304" s="580">
        <f ca="1"/>
        <v>0</v>
      </c>
      <c r="F304" s="580">
        <f ca="1"/>
        <v>1</v>
      </c>
      <c r="G304" s="580">
        <f ca="1"/>
        <v>3</v>
      </c>
      <c r="H304" s="580">
        <f ca="1"/>
        <v>4</v>
      </c>
      <c r="I304" s="580">
        <f ca="1"/>
        <v>0</v>
      </c>
      <c r="J304" s="580">
        <f ca="1"/>
        <v>5</v>
      </c>
      <c r="K304" s="580">
        <f ca="1"/>
        <v>3</v>
      </c>
      <c r="L304" s="580">
        <f ca="1"/>
        <v>0</v>
      </c>
      <c r="M304" s="581">
        <f ca="1"/>
        <v>1</v>
      </c>
      <c r="N304" s="394"/>
      <c r="O304" s="395">
        <f ca="1">IF(OR(ISERROR(MATCH($P$297,$C$298:$M$298,0)),ISERROR(MATCH($P$298,$C$298:$M$298,0)),HLOOKUP($P$297,$C$298:$M304,$P304,FALSE)=0),"N.A.",HLOOKUP($P$298,$C$298:$M304,$P304,FALSE)/HLOOKUP($P$297,$C$298:$M304,$P304,FALSE)-1)</f>
        <v>-0.75</v>
      </c>
      <c r="P304" s="396">
        <v>7</v>
      </c>
      <c r="Q304" s="383"/>
      <c r="R304" s="307"/>
      <c r="T304" s="336"/>
    </row>
    <row r="305" spans="1:22" x14ac:dyDescent="0.5">
      <c r="A305" s="758" t="s">
        <v>241</v>
      </c>
      <c r="B305" s="759"/>
      <c r="C305" s="582">
        <f t="array" aca="1" ref="C305:M305" ca="1">IF(INDIRECT(ChartsByTopic!S291&amp;"DisplayCounty1")=".",0,INDIRECT(ChartsByTopic!S291&amp;"DisplayCounty1"))</f>
        <v>3</v>
      </c>
      <c r="D305" s="582">
        <f ca="1"/>
        <v>2</v>
      </c>
      <c r="E305" s="582">
        <f ca="1"/>
        <v>3</v>
      </c>
      <c r="F305" s="582">
        <f ca="1"/>
        <v>5</v>
      </c>
      <c r="G305" s="582">
        <f ca="1"/>
        <v>4</v>
      </c>
      <c r="H305" s="582">
        <f ca="1"/>
        <v>2</v>
      </c>
      <c r="I305" s="582">
        <f ca="1"/>
        <v>4</v>
      </c>
      <c r="J305" s="582">
        <f ca="1"/>
        <v>6</v>
      </c>
      <c r="K305" s="582">
        <f ca="1"/>
        <v>3</v>
      </c>
      <c r="L305" s="582">
        <f ca="1"/>
        <v>5</v>
      </c>
      <c r="M305" s="583">
        <f ca="1"/>
        <v>2</v>
      </c>
      <c r="N305" s="394"/>
      <c r="O305" s="395">
        <f ca="1">IF(OR(ISERROR(MATCH($P$297,$C$298:$M$298,0)),ISERROR(MATCH($P$298,$C$298:$M$298,0)),HLOOKUP($P$297,$C$298:$M305,$P305,FALSE)=0),"N.A.",HLOOKUP($P$298,$C$298:$M305,$P305,FALSE)/HLOOKUP($P$297,$C$298:$M305,$P305,FALSE)-1)</f>
        <v>0</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0</v>
      </c>
      <c r="K306" s="582">
        <f ca="1"/>
        <v>0</v>
      </c>
      <c r="L306" s="582">
        <f ca="1"/>
        <v>1</v>
      </c>
      <c r="M306" s="583">
        <f ca="1"/>
        <v>2</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9</v>
      </c>
      <c r="D307" s="582">
        <f ca="1"/>
        <v>5</v>
      </c>
      <c r="E307" s="582">
        <f ca="1"/>
        <v>3</v>
      </c>
      <c r="F307" s="582">
        <f ca="1"/>
        <v>0</v>
      </c>
      <c r="G307" s="582">
        <f ca="1"/>
        <v>0</v>
      </c>
      <c r="H307" s="582">
        <f ca="1"/>
        <v>0</v>
      </c>
      <c r="I307" s="582">
        <f ca="1"/>
        <v>1</v>
      </c>
      <c r="J307" s="582">
        <f ca="1"/>
        <v>5</v>
      </c>
      <c r="K307" s="582">
        <f ca="1"/>
        <v>2</v>
      </c>
      <c r="L307" s="582">
        <f ca="1"/>
        <v>2</v>
      </c>
      <c r="M307" s="583">
        <f ca="1"/>
        <v>3</v>
      </c>
      <c r="N307" s="394"/>
      <c r="O307" s="395" t="str">
        <f ca="1">IF(OR(ISERROR(MATCH($P$297,$C$298:$M$298,0)),ISERROR(MATCH($P$298,$C$298:$M$298,0)),HLOOKUP($P$297,$C$298:$M307,$P307,FALSE)=0),"N.A.",HLOOKUP($P$298,$C$298:$M307,$P307,FALSE)/HLOOKUP($P$297,$C$298:$M307,$P307,FALSE)-1)</f>
        <v>N.A.</v>
      </c>
      <c r="P307" s="396">
        <v>10</v>
      </c>
      <c r="Q307" s="383"/>
      <c r="R307" s="307"/>
      <c r="T307" s="336"/>
    </row>
    <row r="308" spans="1:22" x14ac:dyDescent="0.5">
      <c r="A308" s="758" t="s">
        <v>162</v>
      </c>
      <c r="B308" s="759"/>
      <c r="C308" s="582">
        <f t="array" aca="1" ref="C308:M308" ca="1">IF(INDIRECT(ChartsByTopic!S296&amp;"DisplayCounty1")=".",0,INDIRECT(ChartsByTopic!S296&amp;"DisplayCounty1"))</f>
        <v>34</v>
      </c>
      <c r="D308" s="582">
        <f ca="1"/>
        <v>33</v>
      </c>
      <c r="E308" s="582">
        <f ca="1"/>
        <v>30</v>
      </c>
      <c r="F308" s="582">
        <f ca="1"/>
        <v>29</v>
      </c>
      <c r="G308" s="582">
        <f ca="1"/>
        <v>46</v>
      </c>
      <c r="H308" s="582">
        <f ca="1"/>
        <v>30</v>
      </c>
      <c r="I308" s="582">
        <f ca="1"/>
        <v>43</v>
      </c>
      <c r="J308" s="582">
        <f ca="1"/>
        <v>57</v>
      </c>
      <c r="K308" s="582">
        <f ca="1"/>
        <v>48</v>
      </c>
      <c r="L308" s="582">
        <f ca="1"/>
        <v>68</v>
      </c>
      <c r="M308" s="583">
        <f ca="1"/>
        <v>57</v>
      </c>
      <c r="N308" s="399"/>
      <c r="O308" s="395">
        <f ca="1">IF(OR(ISERROR(MATCH($P$297,$C$298:$M$298,0)),ISERROR(MATCH($P$298,$C$298:$M$298,0)),HLOOKUP($P$297,$C$298:$M308,$P308,FALSE)=0),"N.A.",HLOOKUP($P$298,$C$298:$M308,$P308,FALSE)/HLOOKUP($P$297,$C$298:$M308,$P308,FALSE)-1)</f>
        <v>0.89999999999999991</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Trinity</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30</v>
      </c>
      <c r="D322" s="393">
        <f ca="1">HLOOKUP($P$298,$C$298:$M$318,$P323,FALSE)</f>
        <v>57</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10</v>
      </c>
      <c r="D324" s="424">
        <f ca="1">HLOOKUP($P$298,$C$298:$M$318,$P325,FALSE)</f>
        <v>14</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0.33333333333333331</v>
      </c>
      <c r="D325" s="428">
        <f ca="1">D324/D$322</f>
        <v>0.24561403508771928</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3</v>
      </c>
      <c r="D326" s="431">
        <f ca="1">HLOOKUP($P$298,$C$298:$M$318,$P327,FALSE)</f>
        <v>0</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0.1</v>
      </c>
      <c r="D327" s="428">
        <f ca="1">D326/D$322</f>
        <v>0</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11</v>
      </c>
      <c r="D328" s="431">
        <f ca="1">HLOOKUP($P$298,$C$298:$M$318,$P329,FALSE)</f>
        <v>35</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0.36666666666666664</v>
      </c>
      <c r="D329" s="428">
        <f ca="1">D328/D$322</f>
        <v>0.61403508771929827</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0</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0</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4</v>
      </c>
      <c r="D332" s="431">
        <f ca="1">HLOOKUP($P$298,$C$298:$M$318,$P333,FALSE)</f>
        <v>1</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0.13333333333333333</v>
      </c>
      <c r="D333" s="434">
        <f ca="1">D332/D$322</f>
        <v>1.7543859649122806E-2</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2</v>
      </c>
      <c r="D334" s="424">
        <f ca="1">HLOOKUP($P$298,$C$298:$M$318,$P335,FALSE)</f>
        <v>2</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6.6666666666666666E-2</v>
      </c>
      <c r="D335" s="434">
        <f ca="1">D334/D$322</f>
        <v>3.5087719298245612E-2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2</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3.5087719298245612E-2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0</v>
      </c>
      <c r="D338" s="424">
        <f ca="1">HLOOKUP($P$298,$C$298:$M$318,$P339,FALSE)</f>
        <v>3</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0</v>
      </c>
      <c r="D339" s="434">
        <f ca="1">D338/D$322</f>
        <v>5.2631578947368418E-2</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Trinity</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6</v>
      </c>
      <c r="D351" s="333">
        <f ca="1"/>
        <v>6</v>
      </c>
      <c r="E351" s="333">
        <f ca="1"/>
        <v>6</v>
      </c>
      <c r="F351" s="333">
        <f ca="1"/>
        <v>6</v>
      </c>
      <c r="G351" s="333">
        <f ca="1"/>
        <v>6</v>
      </c>
      <c r="H351" s="333">
        <f ca="1"/>
        <v>7</v>
      </c>
      <c r="I351" s="333">
        <f ca="1"/>
        <v>7</v>
      </c>
      <c r="J351" s="333">
        <f ca="1"/>
        <v>7</v>
      </c>
      <c r="K351" s="333">
        <f ca="1"/>
        <v>6</v>
      </c>
      <c r="L351" s="333">
        <f ca="1"/>
        <v>4</v>
      </c>
      <c r="M351" s="333">
        <f ca="1"/>
        <v>4</v>
      </c>
      <c r="N351" s="331"/>
      <c r="O351" s="395">
        <f ca="1">IF(ISERROR(LOOKUP($P$349,$C$349:$M351)/LOOKUP($P$348,$C$349:$M351)),"N.A.",LOOKUP($P$349,$C$349:$M351)/LOOKUP($P$348,$C$349:$M351)-1)</f>
        <v>-0.4285714285714286</v>
      </c>
      <c r="P351" s="383"/>
      <c r="R351" s="307"/>
    </row>
    <row r="352" spans="1:19" x14ac:dyDescent="0.5">
      <c r="A352" s="331"/>
      <c r="B352" s="397" t="s">
        <v>148</v>
      </c>
      <c r="C352" s="333">
        <f t="array" aca="1" ref="C352:M352" ca="1">IF(INDIRECT(ChartsByTopic!S344&amp;"DisplayCounty1")=".",0,INDIRECT(ChartsByTopic!S344&amp;"DisplayCounty1"))</f>
        <v>1988</v>
      </c>
      <c r="D352" s="333">
        <f ca="1"/>
        <v>1971</v>
      </c>
      <c r="E352" s="333">
        <f ca="1"/>
        <v>1950</v>
      </c>
      <c r="F352" s="333">
        <f ca="1"/>
        <v>1938</v>
      </c>
      <c r="G352" s="333">
        <f ca="1"/>
        <v>1932</v>
      </c>
      <c r="H352" s="333">
        <f ca="1"/>
        <v>1836</v>
      </c>
      <c r="I352" s="333">
        <f ca="1"/>
        <v>1762</v>
      </c>
      <c r="J352" s="333">
        <f ca="1"/>
        <v>1734</v>
      </c>
      <c r="K352" s="333">
        <f ca="1"/>
        <v>1713</v>
      </c>
      <c r="L352" s="333">
        <f ca="1"/>
        <v>1693</v>
      </c>
      <c r="M352" s="333">
        <f ca="1"/>
        <v>1683</v>
      </c>
      <c r="N352" s="331"/>
      <c r="O352" s="395">
        <f ca="1">IF(ISERROR(LOOKUP($P$349,$C$349:$M352)/LOOKUP($P$348,$C$349:$M352)),"N.A.",LOOKUP($P$349,$C$349:$M352)/LOOKUP($P$348,$C$349:$M352)-1)</f>
        <v>-8.333333333333337E-2</v>
      </c>
      <c r="P352" s="383"/>
      <c r="R352" s="307"/>
    </row>
    <row r="353" spans="1:19" x14ac:dyDescent="0.5">
      <c r="A353" s="331"/>
      <c r="B353" s="397" t="s">
        <v>1380</v>
      </c>
      <c r="C353" s="333">
        <f t="array" aca="1" ref="C353:M353" ca="1">IF(INDIRECT(ChartsByTopic!S345&amp;"DisplayCounty1")=".",0,INDIRECT(ChartsByTopic!S345&amp;"DisplayCounty1"))</f>
        <v>278</v>
      </c>
      <c r="D353" s="574">
        <f ca="1"/>
        <v>279</v>
      </c>
      <c r="E353" s="574">
        <f ca="1"/>
        <v>295</v>
      </c>
      <c r="F353" s="574">
        <f ca="1"/>
        <v>303</v>
      </c>
      <c r="G353" s="574">
        <f ca="1"/>
        <v>319</v>
      </c>
      <c r="H353" s="574">
        <f ca="1"/>
        <v>343</v>
      </c>
      <c r="I353" s="574">
        <f ca="1"/>
        <v>332</v>
      </c>
      <c r="J353" s="574">
        <f ca="1"/>
        <v>315</v>
      </c>
      <c r="K353" s="574">
        <f ca="1"/>
        <v>296</v>
      </c>
      <c r="L353" s="574">
        <f ca="1"/>
        <v>290</v>
      </c>
      <c r="M353" s="574">
        <f ca="1"/>
        <v>276</v>
      </c>
      <c r="N353" s="331"/>
      <c r="O353" s="395">
        <f ca="1">IF(ISERROR(LOOKUP($P$349,$C$349:$M353)/LOOKUP($P$348,$C$349:$M353)),"N.A.",LOOKUP($P$349,$C$349:$M353)/LOOKUP($P$348,$C$349:$M353)-1)</f>
        <v>-0.19533527696793007</v>
      </c>
      <c r="P353" s="383"/>
      <c r="R353" s="307"/>
    </row>
    <row r="354" spans="1:19" x14ac:dyDescent="0.5">
      <c r="A354" s="331"/>
      <c r="B354" s="397" t="s">
        <v>149</v>
      </c>
      <c r="C354" s="333">
        <f t="array" aca="1" ref="C354:M354" ca="1">IF(INDIRECT(ChartsByTopic!S346&amp;"DisplayCounty1")=".",0,INDIRECT(ChartsByTopic!S346&amp;"DisplayCounty1"))</f>
        <v>23</v>
      </c>
      <c r="D354" s="574">
        <f ca="1"/>
        <v>24</v>
      </c>
      <c r="E354" s="574">
        <f ca="1"/>
        <v>26</v>
      </c>
      <c r="F354" s="574">
        <f ca="1"/>
        <v>27</v>
      </c>
      <c r="G354" s="574">
        <f ca="1"/>
        <v>29</v>
      </c>
      <c r="H354" s="574">
        <f ca="1"/>
        <v>32</v>
      </c>
      <c r="I354" s="574">
        <f ca="1"/>
        <v>32</v>
      </c>
      <c r="J354" s="574">
        <f ca="1"/>
        <v>32</v>
      </c>
      <c r="K354" s="574">
        <f ca="1"/>
        <v>29</v>
      </c>
      <c r="L354" s="574">
        <f ca="1"/>
        <v>25</v>
      </c>
      <c r="M354" s="574">
        <f ca="1"/>
        <v>23</v>
      </c>
      <c r="N354" s="331"/>
      <c r="O354" s="395">
        <f ca="1">IF(ISERROR(LOOKUP($P$349,$C$349:$M354)/LOOKUP($P$348,$C$349:$M354)),"N.A.",LOOKUP($P$349,$C$349:$M354)/LOOKUP($P$348,$C$349:$M354)-1)</f>
        <v>-0.28125</v>
      </c>
      <c r="P354" s="383"/>
      <c r="R354" s="307"/>
    </row>
    <row r="355" spans="1:19" x14ac:dyDescent="0.5">
      <c r="A355" s="331"/>
      <c r="B355" s="332" t="s">
        <v>150</v>
      </c>
      <c r="C355" s="333">
        <f t="array" aca="1" ref="C355:M355" ca="1">IF(INDIRECT(ChartsByTopic!S347&amp;"DisplayCounty1")=".",0,INDIRECT(ChartsByTopic!S347&amp;"DisplayCounty1"))</f>
        <v>149</v>
      </c>
      <c r="D355" s="574">
        <f ca="1"/>
        <v>145</v>
      </c>
      <c r="E355" s="574">
        <f ca="1"/>
        <v>145</v>
      </c>
      <c r="F355" s="574">
        <f ca="1"/>
        <v>140</v>
      </c>
      <c r="G355" s="574">
        <f ca="1"/>
        <v>141</v>
      </c>
      <c r="H355" s="574">
        <f ca="1"/>
        <v>135</v>
      </c>
      <c r="I355" s="574">
        <f ca="1"/>
        <v>127</v>
      </c>
      <c r="J355" s="574">
        <f ca="1"/>
        <v>125</v>
      </c>
      <c r="K355" s="574">
        <f ca="1"/>
        <v>129</v>
      </c>
      <c r="L355" s="574">
        <f ca="1"/>
        <v>119</v>
      </c>
      <c r="M355" s="574">
        <f ca="1"/>
        <v>121</v>
      </c>
      <c r="N355" s="331"/>
      <c r="O355" s="395">
        <f ca="1">IF(ISERROR(LOOKUP($P$349,$C$349:$M355)/LOOKUP($P$348,$C$349:$M355)),"N.A.",LOOKUP($P$349,$C$349:$M355)/LOOKUP($P$348,$C$349:$M355)-1)</f>
        <v>-0.10370370370370374</v>
      </c>
      <c r="P355" s="383"/>
      <c r="R355" s="307"/>
    </row>
    <row r="356" spans="1:19" x14ac:dyDescent="0.5">
      <c r="A356" s="404"/>
      <c r="B356" s="332" t="s">
        <v>162</v>
      </c>
      <c r="C356" s="584">
        <f ca="1">SUM(C351:C355)</f>
        <v>2444</v>
      </c>
      <c r="D356" s="584">
        <f t="shared" ref="D356:M356" ca="1" si="57">SUM(D351:D355)</f>
        <v>2425</v>
      </c>
      <c r="E356" s="584">
        <f t="shared" ca="1" si="57"/>
        <v>2422</v>
      </c>
      <c r="F356" s="584">
        <f t="shared" ca="1" si="57"/>
        <v>2414</v>
      </c>
      <c r="G356" s="584">
        <f t="shared" ca="1" si="57"/>
        <v>2427</v>
      </c>
      <c r="H356" s="584">
        <f t="shared" ca="1" si="57"/>
        <v>2353</v>
      </c>
      <c r="I356" s="584">
        <f t="shared" ca="1" si="57"/>
        <v>2260</v>
      </c>
      <c r="J356" s="584">
        <f t="shared" ca="1" si="57"/>
        <v>2213</v>
      </c>
      <c r="K356" s="584">
        <f t="shared" ca="1" si="57"/>
        <v>2173</v>
      </c>
      <c r="L356" s="584">
        <f t="shared" ca="1" si="57"/>
        <v>2131</v>
      </c>
      <c r="M356" s="584">
        <f t="shared" ca="1" si="57"/>
        <v>2107</v>
      </c>
      <c r="N356" s="404"/>
      <c r="O356" s="395">
        <f ca="1">IF(ISERROR(LOOKUP($P$349,$C$349:$M356)/LOOKUP($P$348,$C$349:$M356)),"N.A.",LOOKUP($P$349,$C$349:$M356)/LOOKUP($P$348,$C$349:$M356)-1)</f>
        <v>-0.10454738631534211</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Trinity</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0</v>
      </c>
      <c r="D374" s="333">
        <f ca="1"/>
        <v>0</v>
      </c>
      <c r="E374" s="333">
        <f ca="1"/>
        <v>0</v>
      </c>
      <c r="F374" s="333">
        <f ca="1"/>
        <v>0</v>
      </c>
      <c r="G374" s="333">
        <f ca="1"/>
        <v>0</v>
      </c>
      <c r="H374" s="333">
        <f ca="1"/>
        <v>0</v>
      </c>
      <c r="I374" s="333">
        <f ca="1"/>
        <v>0</v>
      </c>
      <c r="J374" s="333">
        <f ca="1"/>
        <v>0</v>
      </c>
      <c r="K374" s="333">
        <f ca="1"/>
        <v>1</v>
      </c>
      <c r="L374" s="333">
        <f ca="1"/>
        <v>0</v>
      </c>
      <c r="M374" s="333">
        <f ca="1"/>
        <v>0</v>
      </c>
      <c r="N374" s="331"/>
      <c r="O374" s="395" t="str">
        <f ca="1">IF(ISERROR(LOOKUP($P$372,$C$372:$M374)/LOOKUP($P$371,$C$372:$M374)),"N.A.",LOOKUP($P$372,$C$372:$M374)/LOOKUP($P$371,$C$372:$M374)-1)</f>
        <v>N.A.</v>
      </c>
      <c r="P374" s="383"/>
      <c r="R374" s="307"/>
    </row>
    <row r="375" spans="1:19" x14ac:dyDescent="0.5">
      <c r="A375" s="331"/>
      <c r="B375" s="397" t="s">
        <v>148</v>
      </c>
      <c r="C375" s="333">
        <f t="array" aca="1" ref="C375:M375" ca="1">IF(INDIRECT(ChartsByTopic!S367&amp;"DisplayCounty1")=".",0,INDIRECT(ChartsByTopic!S367&amp;"DisplayCounty1"))</f>
        <v>21</v>
      </c>
      <c r="D375" s="333">
        <f ca="1"/>
        <v>35</v>
      </c>
      <c r="E375" s="333">
        <f ca="1"/>
        <v>33</v>
      </c>
      <c r="F375" s="333">
        <f ca="1"/>
        <v>30</v>
      </c>
      <c r="G375" s="333">
        <f ca="1"/>
        <v>21</v>
      </c>
      <c r="H375" s="333">
        <f ca="1"/>
        <v>36</v>
      </c>
      <c r="I375" s="333">
        <f ca="1"/>
        <v>33</v>
      </c>
      <c r="J375" s="333">
        <f ca="1"/>
        <v>54</v>
      </c>
      <c r="K375" s="333">
        <f ca="1"/>
        <v>56</v>
      </c>
      <c r="L375" s="333">
        <f ca="1"/>
        <v>42</v>
      </c>
      <c r="M375" s="333">
        <f ca="1"/>
        <v>46</v>
      </c>
      <c r="N375" s="331"/>
      <c r="O375" s="395">
        <f ca="1">IF(ISERROR(LOOKUP($P$372,$C$372:$M375)/LOOKUP($P$371,$C$372:$M375)),"N.A.",LOOKUP($P$372,$C$372:$M375)/LOOKUP($P$371,$C$372:$M375)-1)</f>
        <v>0.27777777777777768</v>
      </c>
      <c r="P375" s="383"/>
      <c r="R375" s="307"/>
    </row>
    <row r="376" spans="1:19" x14ac:dyDescent="0.5">
      <c r="A376" s="331"/>
      <c r="B376" s="397" t="s">
        <v>1380</v>
      </c>
      <c r="C376" s="333">
        <f t="array" aca="1" ref="C376:M376" ca="1">IF(INDIRECT(ChartsByTopic!S368&amp;"DisplayCounty1")=".",0,INDIRECT(ChartsByTopic!S368&amp;"DisplayCounty1"))</f>
        <v>5</v>
      </c>
      <c r="D376" s="333">
        <f ca="1"/>
        <v>3</v>
      </c>
      <c r="E376" s="333">
        <f ca="1"/>
        <v>7</v>
      </c>
      <c r="F376" s="333">
        <f ca="1"/>
        <v>7</v>
      </c>
      <c r="G376" s="333">
        <f ca="1"/>
        <v>2</v>
      </c>
      <c r="H376" s="333">
        <f ca="1"/>
        <v>3</v>
      </c>
      <c r="I376" s="333">
        <f ca="1"/>
        <v>2</v>
      </c>
      <c r="J376" s="333">
        <f ca="1"/>
        <v>4</v>
      </c>
      <c r="K376" s="333">
        <f ca="1"/>
        <v>1</v>
      </c>
      <c r="L376" s="333">
        <f ca="1"/>
        <v>22</v>
      </c>
      <c r="M376" s="333">
        <f ca="1"/>
        <v>15</v>
      </c>
      <c r="N376" s="331"/>
      <c r="O376" s="395">
        <f ca="1">IF(ISERROR(LOOKUP($P$372,$C$372:$M376)/LOOKUP($P$371,$C$372:$M376)),"N.A.",LOOKUP($P$372,$C$372:$M376)/LOOKUP($P$371,$C$372:$M376)-1)</f>
        <v>4</v>
      </c>
      <c r="P376" s="383"/>
      <c r="R376" s="307"/>
    </row>
    <row r="377" spans="1:19" x14ac:dyDescent="0.5">
      <c r="A377" s="331"/>
      <c r="B377" s="397" t="s">
        <v>149</v>
      </c>
      <c r="C377" s="333">
        <f t="array" aca="1" ref="C377:M377" ca="1">IF(INDIRECT(ChartsByTopic!S369&amp;"DisplayCounty1")=".",0,INDIRECT(ChartsByTopic!S369&amp;"DisplayCounty1"))</f>
        <v>0</v>
      </c>
      <c r="D377" s="333">
        <f ca="1"/>
        <v>0</v>
      </c>
      <c r="E377" s="333">
        <f ca="1"/>
        <v>0</v>
      </c>
      <c r="F377" s="333">
        <f ca="1"/>
        <v>0</v>
      </c>
      <c r="G377" s="333">
        <f ca="1"/>
        <v>0</v>
      </c>
      <c r="H377" s="333">
        <f ca="1"/>
        <v>0</v>
      </c>
      <c r="I377" s="333">
        <f ca="1"/>
        <v>0</v>
      </c>
      <c r="J377" s="333">
        <f ca="1"/>
        <v>0</v>
      </c>
      <c r="K377" s="333">
        <f ca="1"/>
        <v>2</v>
      </c>
      <c r="L377" s="333">
        <f ca="1"/>
        <v>1</v>
      </c>
      <c r="M377" s="333">
        <f ca="1"/>
        <v>1</v>
      </c>
      <c r="N377" s="331"/>
      <c r="O377" s="395" t="str">
        <f ca="1">IF(ISERROR(LOOKUP($P$372,$C$372:$M377)/LOOKUP($P$371,$C$372:$M377)),"N.A.",LOOKUP($P$372,$C$372:$M377)/LOOKUP($P$371,$C$372:$M377)-1)</f>
        <v>N.A.</v>
      </c>
      <c r="P377" s="383"/>
      <c r="R377" s="307"/>
    </row>
    <row r="378" spans="1:19" x14ac:dyDescent="0.5">
      <c r="A378" s="331"/>
      <c r="B378" s="332" t="s">
        <v>150</v>
      </c>
      <c r="C378" s="333">
        <f t="array" aca="1" ref="C378:M378" ca="1">IF(INDIRECT(ChartsByTopic!S370&amp;"DisplayCounty1")=".",0,INDIRECT(ChartsByTopic!S370&amp;"DisplayCounty1"))</f>
        <v>3</v>
      </c>
      <c r="D378" s="333">
        <f ca="1"/>
        <v>2</v>
      </c>
      <c r="E378" s="333">
        <f ca="1"/>
        <v>1</v>
      </c>
      <c r="F378" s="333">
        <f ca="1"/>
        <v>0</v>
      </c>
      <c r="G378" s="333">
        <f ca="1"/>
        <v>8</v>
      </c>
      <c r="H378" s="333">
        <f ca="1"/>
        <v>5</v>
      </c>
      <c r="I378" s="333">
        <f ca="1"/>
        <v>4</v>
      </c>
      <c r="J378" s="333">
        <f ca="1"/>
        <v>5</v>
      </c>
      <c r="K378" s="333">
        <f ca="1"/>
        <v>0</v>
      </c>
      <c r="L378" s="333">
        <f ca="1"/>
        <v>1</v>
      </c>
      <c r="M378" s="333">
        <f ca="1"/>
        <v>6</v>
      </c>
      <c r="N378" s="331"/>
      <c r="O378" s="395">
        <f ca="1">IF(ISERROR(LOOKUP($P$372,$C$372:$M378)/LOOKUP($P$371,$C$372:$M378)),"N.A.",LOOKUP($P$372,$C$372:$M378)/LOOKUP($P$371,$C$372:$M378)-1)</f>
        <v>0.19999999999999996</v>
      </c>
      <c r="P378" s="383"/>
      <c r="R378" s="307"/>
    </row>
    <row r="379" spans="1:19" x14ac:dyDescent="0.5">
      <c r="A379" s="404"/>
      <c r="B379" s="332" t="s">
        <v>162</v>
      </c>
      <c r="C379" s="333">
        <f ca="1">SUM(C374:C378)</f>
        <v>29</v>
      </c>
      <c r="D379" s="333">
        <f t="shared" ref="D379:M379" ca="1" si="61">SUM(D374:D378)</f>
        <v>40</v>
      </c>
      <c r="E379" s="333">
        <f t="shared" ca="1" si="61"/>
        <v>41</v>
      </c>
      <c r="F379" s="333">
        <f t="shared" ca="1" si="61"/>
        <v>37</v>
      </c>
      <c r="G379" s="333">
        <f t="shared" ca="1" si="61"/>
        <v>31</v>
      </c>
      <c r="H379" s="333">
        <f t="shared" ca="1" si="61"/>
        <v>44</v>
      </c>
      <c r="I379" s="333">
        <f t="shared" ca="1" si="61"/>
        <v>39</v>
      </c>
      <c r="J379" s="333">
        <f t="shared" ca="1" si="61"/>
        <v>63</v>
      </c>
      <c r="K379" s="333">
        <f t="shared" ca="1" si="61"/>
        <v>60</v>
      </c>
      <c r="L379" s="333">
        <f t="shared" ca="1" si="61"/>
        <v>66</v>
      </c>
      <c r="M379" s="333">
        <f t="shared" ca="1" si="61"/>
        <v>68</v>
      </c>
      <c r="N379" s="404"/>
      <c r="O379" s="395">
        <f ca="1">IF(ISERROR(LOOKUP($P$372,$C$372:$M379)/LOOKUP($P$371,$C$372:$M379)),"N.A.",LOOKUP($P$372,$C$372:$M379)/LOOKUP($P$371,$C$372:$M379)-1)</f>
        <v>0.54545454545454541</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Trinity</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0</v>
      </c>
      <c r="D401" s="587">
        <f ca="1"/>
        <v>0</v>
      </c>
      <c r="E401" s="587">
        <f ca="1"/>
        <v>0</v>
      </c>
      <c r="F401" s="587">
        <f ca="1"/>
        <v>0</v>
      </c>
      <c r="G401" s="587">
        <f ca="1"/>
        <v>0</v>
      </c>
      <c r="H401" s="587">
        <f ca="1"/>
        <v>0</v>
      </c>
      <c r="I401" s="587">
        <f ca="1"/>
        <v>0</v>
      </c>
      <c r="J401" s="587">
        <f ca="1"/>
        <v>0</v>
      </c>
      <c r="K401" s="587">
        <f ca="1"/>
        <v>166.7</v>
      </c>
      <c r="L401" s="587">
        <f ca="1"/>
        <v>0</v>
      </c>
      <c r="M401" s="587">
        <f ca="1"/>
        <v>0</v>
      </c>
      <c r="N401" s="331"/>
      <c r="O401" s="395" t="str">
        <f ca="1">IF(ISERROR(LOOKUP($P$399,$C$399:$M401)/LOOKUP($P$398,$C$399:$M401)),"N.A.",LOOKUP($P$399,$C$399:$M401)/LOOKUP($P$398,$C$399:$M401)-1)</f>
        <v>N.A.</v>
      </c>
      <c r="P401" s="383"/>
      <c r="R401" s="307"/>
    </row>
    <row r="402" spans="1:18" x14ac:dyDescent="0.5">
      <c r="A402" s="331"/>
      <c r="B402" s="397" t="s">
        <v>148</v>
      </c>
      <c r="C402" s="587">
        <f t="array" aca="1" ref="C402:M402" ca="1">IF(INDIRECT(ChartsByTopic!S394&amp;"DisplayCounty1")=".",NA(),INDIRECT(ChartsByTopic!S394&amp;"DisplayCounty1"))</f>
        <v>10.6</v>
      </c>
      <c r="D402" s="587">
        <f ca="1"/>
        <v>17.8</v>
      </c>
      <c r="E402" s="587">
        <f ca="1"/>
        <v>16.899999999999999</v>
      </c>
      <c r="F402" s="587">
        <f ca="1"/>
        <v>15.5</v>
      </c>
      <c r="G402" s="587">
        <f ca="1"/>
        <v>10.9</v>
      </c>
      <c r="H402" s="587">
        <f ca="1"/>
        <v>19.600000000000001</v>
      </c>
      <c r="I402" s="587">
        <f ca="1"/>
        <v>18.7</v>
      </c>
      <c r="J402" s="587">
        <f ca="1"/>
        <v>31.1</v>
      </c>
      <c r="K402" s="587">
        <f ca="1"/>
        <v>32.700000000000003</v>
      </c>
      <c r="L402" s="587">
        <f ca="1"/>
        <v>24.8</v>
      </c>
      <c r="M402" s="587">
        <f ca="1"/>
        <v>27.3</v>
      </c>
      <c r="N402" s="331"/>
      <c r="O402" s="395">
        <f ca="1">IF(ISERROR(LOOKUP($P$399,$C$399:$M402)/LOOKUP($P$398,$C$399:$M402)),"N.A.",LOOKUP($P$399,$C$399:$M402)/LOOKUP($P$398,$C$399:$M402)-1)</f>
        <v>0.39285714285714279</v>
      </c>
      <c r="P402" s="383"/>
      <c r="R402" s="307"/>
    </row>
    <row r="403" spans="1:18" x14ac:dyDescent="0.5">
      <c r="A403" s="331"/>
      <c r="B403" s="397" t="s">
        <v>1380</v>
      </c>
      <c r="C403" s="587">
        <f t="array" aca="1" ref="C403:M403" ca="1">IF(INDIRECT(ChartsByTopic!S395&amp;"DisplayCounty1")=".",NA(),INDIRECT(ChartsByTopic!S395&amp;"DisplayCounty1"))</f>
        <v>18</v>
      </c>
      <c r="D403" s="587">
        <f ca="1"/>
        <v>10.7</v>
      </c>
      <c r="E403" s="587">
        <f ca="1"/>
        <v>23.7</v>
      </c>
      <c r="F403" s="587">
        <f ca="1"/>
        <v>23.1</v>
      </c>
      <c r="G403" s="587">
        <f ca="1"/>
        <v>6.3</v>
      </c>
      <c r="H403" s="587">
        <f ca="1"/>
        <v>8.6999999999999993</v>
      </c>
      <c r="I403" s="587">
        <f ca="1"/>
        <v>6</v>
      </c>
      <c r="J403" s="587">
        <f ca="1"/>
        <v>12.7</v>
      </c>
      <c r="K403" s="587">
        <f ca="1"/>
        <v>3.4</v>
      </c>
      <c r="L403" s="587">
        <f ca="1"/>
        <v>75.900000000000006</v>
      </c>
      <c r="M403" s="587">
        <f ca="1"/>
        <v>54.3</v>
      </c>
      <c r="N403" s="331"/>
      <c r="O403" s="395">
        <f ca="1">IF(ISERROR(LOOKUP($P$399,$C$399:$M403)/LOOKUP($P$398,$C$399:$M403)),"N.A.",LOOKUP($P$399,$C$399:$M403)/LOOKUP($P$398,$C$399:$M403)-1)</f>
        <v>5.2413793103448274</v>
      </c>
      <c r="P403" s="383"/>
      <c r="R403" s="307"/>
    </row>
    <row r="404" spans="1:18" x14ac:dyDescent="0.5">
      <c r="A404" s="331"/>
      <c r="B404" s="397" t="s">
        <v>149</v>
      </c>
      <c r="C404" s="587">
        <f t="array" aca="1" ref="C404:M404" ca="1">IF(INDIRECT(ChartsByTopic!S396&amp;"DisplayCounty1")=".",NA(),INDIRECT(ChartsByTopic!S396&amp;"DisplayCounty1"))</f>
        <v>0</v>
      </c>
      <c r="D404" s="587">
        <f ca="1"/>
        <v>0</v>
      </c>
      <c r="E404" s="587">
        <f ca="1"/>
        <v>0</v>
      </c>
      <c r="F404" s="587">
        <f ca="1"/>
        <v>0</v>
      </c>
      <c r="G404" s="587">
        <f ca="1"/>
        <v>0</v>
      </c>
      <c r="H404" s="587">
        <f ca="1"/>
        <v>0</v>
      </c>
      <c r="I404" s="587">
        <f ca="1"/>
        <v>0</v>
      </c>
      <c r="J404" s="587">
        <f ca="1"/>
        <v>0</v>
      </c>
      <c r="K404" s="587">
        <f ca="1"/>
        <v>69</v>
      </c>
      <c r="L404" s="587">
        <f ca="1"/>
        <v>40</v>
      </c>
      <c r="M404" s="587">
        <f ca="1"/>
        <v>43.5</v>
      </c>
      <c r="N404" s="331"/>
      <c r="O404" s="395" t="str">
        <f ca="1">IF(ISERROR(LOOKUP($P$399,$C$399:$M404)/LOOKUP($P$398,$C$399:$M404)),"N.A.",LOOKUP($P$399,$C$399:$M404)/LOOKUP($P$398,$C$399:$M404)-1)</f>
        <v>N.A.</v>
      </c>
      <c r="P404" s="383"/>
      <c r="R404" s="307"/>
    </row>
    <row r="405" spans="1:18" x14ac:dyDescent="0.5">
      <c r="A405" s="331"/>
      <c r="B405" s="332" t="s">
        <v>150</v>
      </c>
      <c r="C405" s="587">
        <f t="array" aca="1" ref="C405:M405" ca="1">IF(INDIRECT(ChartsByTopic!S397&amp;"DisplayCounty1")=".",NA(),INDIRECT(ChartsByTopic!S397&amp;"DisplayCounty1"))</f>
        <v>20.100000000000001</v>
      </c>
      <c r="D405" s="587">
        <f ca="1"/>
        <v>13.8</v>
      </c>
      <c r="E405" s="587">
        <f ca="1"/>
        <v>6.9</v>
      </c>
      <c r="F405" s="587">
        <f ca="1"/>
        <v>0</v>
      </c>
      <c r="G405" s="587">
        <f ca="1"/>
        <v>56.8</v>
      </c>
      <c r="H405" s="587">
        <f ca="1"/>
        <v>37</v>
      </c>
      <c r="I405" s="587">
        <f ca="1"/>
        <v>31.5</v>
      </c>
      <c r="J405" s="587">
        <f ca="1"/>
        <v>40</v>
      </c>
      <c r="K405" s="587">
        <f ca="1"/>
        <v>0</v>
      </c>
      <c r="L405" s="587">
        <f ca="1"/>
        <v>8.4</v>
      </c>
      <c r="M405" s="587">
        <f ca="1"/>
        <v>49.6</v>
      </c>
      <c r="N405" s="331"/>
      <c r="O405" s="395">
        <f ca="1">IF(ISERROR(LOOKUP($P$399,$C$399:$M405)/LOOKUP($P$398,$C$399:$M405)),"N.A.",LOOKUP($P$399,$C$399:$M405)/LOOKUP($P$398,$C$399:$M405)-1)</f>
        <v>0.34054054054054061</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0</v>
      </c>
      <c r="I413" s="448" t="e">
        <f t="shared" ca="1" si="65"/>
        <v>#N/A</v>
      </c>
      <c r="J413" s="448" t="e">
        <f t="shared" ca="1" si="65"/>
        <v>#N/A</v>
      </c>
      <c r="K413" s="448" t="e">
        <f t="shared" ca="1" si="65"/>
        <v>#N/A</v>
      </c>
      <c r="L413" s="448" t="e">
        <f t="shared" ca="1" si="65"/>
        <v>#N/A</v>
      </c>
      <c r="M413" s="448">
        <f t="shared" ca="1" si="65"/>
        <v>0</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19.600000000000001</v>
      </c>
      <c r="I414" s="448" t="e">
        <f t="shared" ca="1" si="66"/>
        <v>#N/A</v>
      </c>
      <c r="J414" s="448" t="e">
        <f t="shared" ca="1" si="66"/>
        <v>#N/A</v>
      </c>
      <c r="K414" s="448" t="e">
        <f t="shared" ca="1" si="66"/>
        <v>#N/A</v>
      </c>
      <c r="L414" s="448" t="e">
        <f t="shared" ca="1" si="66"/>
        <v>#N/A</v>
      </c>
      <c r="M414" s="448">
        <f t="shared" ca="1" si="66"/>
        <v>27.3</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8.6999999999999993</v>
      </c>
      <c r="I415" s="448" t="e">
        <f t="shared" ca="1" si="67"/>
        <v>#N/A</v>
      </c>
      <c r="J415" s="448" t="e">
        <f t="shared" ca="1" si="67"/>
        <v>#N/A</v>
      </c>
      <c r="K415" s="448" t="e">
        <f t="shared" ca="1" si="67"/>
        <v>#N/A</v>
      </c>
      <c r="L415" s="448" t="e">
        <f t="shared" ca="1" si="67"/>
        <v>#N/A</v>
      </c>
      <c r="M415" s="448">
        <f t="shared" ca="1" si="67"/>
        <v>54.3</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0</v>
      </c>
      <c r="I416" s="448" t="e">
        <f t="shared" ca="1" si="68"/>
        <v>#N/A</v>
      </c>
      <c r="J416" s="448" t="e">
        <f t="shared" ca="1" si="68"/>
        <v>#N/A</v>
      </c>
      <c r="K416" s="448" t="e">
        <f t="shared" ca="1" si="68"/>
        <v>#N/A</v>
      </c>
      <c r="L416" s="448" t="e">
        <f t="shared" ca="1" si="68"/>
        <v>#N/A</v>
      </c>
      <c r="M416" s="448">
        <f t="shared" ca="1" si="68"/>
        <v>43.5</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37</v>
      </c>
      <c r="I417" s="448" t="e">
        <f t="shared" ca="1" si="69"/>
        <v>#N/A</v>
      </c>
      <c r="J417" s="448" t="e">
        <f t="shared" ca="1" si="69"/>
        <v>#N/A</v>
      </c>
      <c r="K417" s="448" t="e">
        <f t="shared" ca="1" si="69"/>
        <v>#N/A</v>
      </c>
      <c r="L417" s="448" t="e">
        <f t="shared" ca="1" si="69"/>
        <v>#N/A</v>
      </c>
      <c r="M417" s="448">
        <f t="shared" ca="1" si="69"/>
        <v>49.6</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Trinity: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Trinity</v>
      </c>
      <c r="C453" s="453">
        <f t="array" aca="1" ref="C453:M453" ca="1">IF(INDIRECT(ChartsByTopic!S448&amp;"DisplayCounty1")=".",NA(),INDIRECT(ChartsByTopic!S448&amp;"DisplayCounty1"))</f>
        <v>28.6</v>
      </c>
      <c r="D453" s="453">
        <f ca="1"/>
        <v>50</v>
      </c>
      <c r="E453" s="453">
        <f ca="1"/>
        <v>30</v>
      </c>
      <c r="F453" s="453">
        <f ca="1"/>
        <v>42.9</v>
      </c>
      <c r="G453" s="453">
        <f ca="1"/>
        <v>57.9</v>
      </c>
      <c r="H453" s="453">
        <f ca="1"/>
        <v>56.5</v>
      </c>
      <c r="I453" s="453">
        <f ca="1"/>
        <v>47.6</v>
      </c>
      <c r="J453" s="453">
        <f ca="1"/>
        <v>35.9</v>
      </c>
      <c r="K453" s="453">
        <f ca="1"/>
        <v>41.7</v>
      </c>
      <c r="L453" s="453">
        <f ca="1"/>
        <v>45.5</v>
      </c>
      <c r="M453" s="453">
        <f ca="1"/>
        <v>32.1</v>
      </c>
      <c r="O453" s="335">
        <f ca="1">IF(ISERROR(HLOOKUP($P$451,$C$451:$M453,3,FALSE)/HLOOKUP($P$450,$C$451:$M453,3,FALSE)),"N.A.",LOOKUP($P$451,$C$451:$M453)/LOOKUP($P$450,$C$451:$M453)-1)</f>
        <v>-0.21416234887737473</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57.9</v>
      </c>
      <c r="H456" s="455" t="e">
        <f t="shared" ca="1" si="77"/>
        <v>#N/A</v>
      </c>
      <c r="I456" s="455" t="e">
        <f t="shared" ca="1" si="77"/>
        <v>#N/A</v>
      </c>
      <c r="J456" s="455" t="e">
        <f t="shared" ca="1" si="77"/>
        <v>#N/A</v>
      </c>
      <c r="K456" s="455" t="e">
        <f t="shared" ca="1" si="77"/>
        <v>#N/A</v>
      </c>
      <c r="L456" s="455">
        <f t="shared" ca="1" si="77"/>
        <v>45.5</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Trinity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Trinity</v>
      </c>
      <c r="C494" s="453">
        <f t="array" aca="1" ref="C494:M494" ca="1">IF(INDIRECT(ChartsByTopic!S489&amp;"DisplayCounty1")=".",NA(),INDIRECT(ChartsByTopic!S489&amp;"DisplayCounty1"))</f>
        <v>16.100000000000001</v>
      </c>
      <c r="D494" s="453">
        <f ca="1"/>
        <v>4.2</v>
      </c>
      <c r="E494" s="453">
        <f ca="1"/>
        <v>14.3</v>
      </c>
      <c r="F494" s="453">
        <f ca="1"/>
        <v>10.3</v>
      </c>
      <c r="G494" s="453">
        <f ca="1"/>
        <v>26.3</v>
      </c>
      <c r="H494" s="453">
        <f ca="1"/>
        <v>6.9</v>
      </c>
      <c r="I494" s="453">
        <f ca="1"/>
        <v>8.5</v>
      </c>
      <c r="J494" s="453">
        <f ca="1"/>
        <v>6</v>
      </c>
      <c r="K494" s="453">
        <f ca="1"/>
        <v>4.7</v>
      </c>
      <c r="L494" s="453">
        <f ca="1"/>
        <v>4.5</v>
      </c>
      <c r="M494" s="453">
        <f ca="1"/>
        <v>10.1</v>
      </c>
      <c r="N494" s="308"/>
      <c r="O494" s="335">
        <f ca="1">IF(ISERROR(HLOOKUP($P$492,$C$492:$M494,3,FALSE)/HLOOKUP($P$491,$C$492:$M494,3,FALSE)),"N.A.",HLOOKUP($P$492,$C$492:$M494,3,FALSE)/HLOOKUP($P$491,$C$492:$M494,3,FALSE)-1)</f>
        <v>0.46376811594202882</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6.9</v>
      </c>
      <c r="I497" s="455" t="e">
        <f t="shared" ca="1" si="81"/>
        <v>#N/A</v>
      </c>
      <c r="J497" s="455" t="e">
        <f t="shared" ca="1" si="81"/>
        <v>#N/A</v>
      </c>
      <c r="K497" s="455" t="e">
        <f t="shared" ca="1" si="81"/>
        <v>#N/A</v>
      </c>
      <c r="L497" s="455" t="e">
        <f t="shared" ca="1" si="81"/>
        <v>#N/A</v>
      </c>
      <c r="M497" s="455">
        <f t="shared" ca="1" si="81"/>
        <v>10.1</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Trinity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Trinity</v>
      </c>
      <c r="C534" s="453">
        <f t="array" aca="1" ref="C534:M534" ca="1">IF(INDIRECT(ChartsByTopic!S529&amp;"DisplayCounty1")=".",NA(),INDIRECT(ChartsByTopic!S529&amp;"DisplayCounty1"))</f>
        <v>10.5</v>
      </c>
      <c r="D534" s="453" t="e">
        <f ca="1"/>
        <v>#N/A</v>
      </c>
      <c r="E534" s="453">
        <f ca="1"/>
        <v>40</v>
      </c>
      <c r="F534" s="453">
        <f ca="1"/>
        <v>33.299999999999997</v>
      </c>
      <c r="G534" s="453" t="e">
        <f ca="1"/>
        <v>#N/A</v>
      </c>
      <c r="H534" s="453">
        <f ca="1"/>
        <v>30</v>
      </c>
      <c r="I534" s="453" t="e">
        <f ca="1"/>
        <v>#N/A</v>
      </c>
      <c r="J534" s="453">
        <f ca="1"/>
        <v>20</v>
      </c>
      <c r="K534" s="453">
        <f ca="1"/>
        <v>7.1</v>
      </c>
      <c r="L534" s="453">
        <f ca="1"/>
        <v>11.8</v>
      </c>
      <c r="M534" s="453" t="e">
        <f ca="1"/>
        <v>#N/A</v>
      </c>
      <c r="N534" s="308"/>
      <c r="O534" s="335" t="str">
        <f ca="1">IF(ISERROR(HLOOKUP($P$532,$C$532:$M5039,3,FALSE)/HLOOKUP($P$531,$C$532:$M534,3,FALSE)),"N.A.",LOOKUP($P$532,$C$532:$M534)/LOOKUP($P$531,$C$532:$M534)-1)</f>
        <v>N.A.</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30</v>
      </c>
      <c r="I537" s="455" t="e">
        <f t="shared" ca="1" si="85"/>
        <v>#N/A</v>
      </c>
      <c r="J537" s="455" t="e">
        <f t="shared" ca="1" si="85"/>
        <v>#N/A</v>
      </c>
      <c r="K537" s="455" t="e">
        <f t="shared" ca="1" si="85"/>
        <v>#N/A</v>
      </c>
      <c r="L537" s="455" t="e">
        <f ca="1">IF(OR(L$532=$P$531,L$532=$P$532),L534,NA())</f>
        <v>#N/A</v>
      </c>
      <c r="M537" s="455" t="e">
        <f ca="1">IF(OR(M$532=$P$531,M$532=$P$532),M534,NA())</f>
        <v>#N/A</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Trinity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Trinity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Trinity</v>
      </c>
      <c r="C574" s="453" t="e">
        <f t="array" aca="1" ref="C574:M574" ca="1">IF(INDIRECT(ChartsByTopic!S569&amp;"DisplayCounty1")=".",NA(),INDIRECT(ChartsByTopic!S569&amp;"DisplayCounty1"))</f>
        <v>#N/A</v>
      </c>
      <c r="D574" s="453">
        <f ca="1"/>
        <v>21.4</v>
      </c>
      <c r="E574" s="453">
        <f ca="1"/>
        <v>10</v>
      </c>
      <c r="F574" s="453">
        <f ca="1"/>
        <v>10</v>
      </c>
      <c r="G574" s="453">
        <f ca="1"/>
        <v>14.3</v>
      </c>
      <c r="H574" s="453">
        <f ca="1"/>
        <v>15.8</v>
      </c>
      <c r="I574" s="453">
        <f ca="1"/>
        <v>15.2</v>
      </c>
      <c r="J574" s="453">
        <f ca="1"/>
        <v>19</v>
      </c>
      <c r="K574" s="453">
        <f ca="1"/>
        <v>20.5</v>
      </c>
      <c r="L574" s="453">
        <f ca="1"/>
        <v>35.4</v>
      </c>
      <c r="M574" s="453">
        <f ca="1"/>
        <v>15.9</v>
      </c>
      <c r="O574" s="335">
        <f ca="1">IF(ISERROR(HLOOKUP($P$572,$C$572:$M574,3,FALSE)/HLOOKUP($P$571,$C$572:$M574,3,FALSE)),"N.A.",LOOKUP($P$572,$C$572:$M574)/LOOKUP($P$571,$C$572:$M574)-1)</f>
        <v>1.4755244755244754</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14.3</v>
      </c>
      <c r="H577" s="455" t="e">
        <f t="shared" ca="1" si="89"/>
        <v>#N/A</v>
      </c>
      <c r="I577" s="455" t="e">
        <f t="shared" ca="1" si="89"/>
        <v>#N/A</v>
      </c>
      <c r="J577" s="455" t="e">
        <f t="shared" ca="1" si="89"/>
        <v>#N/A</v>
      </c>
      <c r="K577" s="455" t="e">
        <f t="shared" ca="1" si="89"/>
        <v>#N/A</v>
      </c>
      <c r="L577" s="455">
        <f t="shared" ca="1" si="89"/>
        <v>35.4</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Trinity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Trinity (N=48)</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8.3000000000000007</v>
      </c>
      <c r="C623" s="453">
        <f ca="1"/>
        <v>8.3000000000000007</v>
      </c>
      <c r="D623" s="453">
        <f ca="1"/>
        <v>25</v>
      </c>
      <c r="E623" s="453">
        <f ca="1"/>
        <v>35.4</v>
      </c>
      <c r="F623" s="453">
        <f ca="1"/>
        <v>39.6</v>
      </c>
      <c r="G623" s="453">
        <f ca="1"/>
        <v>39.6</v>
      </c>
      <c r="H623" s="479">
        <f ca="1"/>
        <v>39.6</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f ca="1"/>
        <v>6.3</v>
      </c>
      <c r="E624" s="453">
        <f ca="1"/>
        <v>25</v>
      </c>
      <c r="F624" s="453">
        <f ca="1"/>
        <v>35.4</v>
      </c>
      <c r="G624" s="453">
        <f ca="1"/>
        <v>39.6</v>
      </c>
      <c r="H624" s="479">
        <f ca="1"/>
        <v>41.7</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f t="array" aca="1" ref="B625:H625" ca="1">IF(INDIRECT(ChartsByTopic!$S613&amp;"DisplayCounty1")=".",NA(),INDIRECT(ChartsByTopic!$S613&amp;"DisplayCounty1"))</f>
        <v>2.1</v>
      </c>
      <c r="C625" s="453">
        <f ca="1"/>
        <v>6.3</v>
      </c>
      <c r="D625" s="453">
        <f ca="1"/>
        <v>10.4</v>
      </c>
      <c r="E625" s="453">
        <f ca="1"/>
        <v>10.4</v>
      </c>
      <c r="F625" s="453">
        <f ca="1"/>
        <v>10.4</v>
      </c>
      <c r="G625" s="453">
        <f ca="1"/>
        <v>10.4</v>
      </c>
      <c r="H625" s="479">
        <f ca="1"/>
        <v>10.4</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f ca="1"/>
        <v>2.1</v>
      </c>
      <c r="D626" s="453">
        <f ca="1"/>
        <v>2.1</v>
      </c>
      <c r="E626" s="453">
        <f ca="1"/>
        <v>2.1</v>
      </c>
      <c r="F626" s="453">
        <f ca="1"/>
        <v>2.1</v>
      </c>
      <c r="G626" s="453">
        <f ca="1"/>
        <v>2.1</v>
      </c>
      <c r="H626" s="479">
        <f ca="1"/>
        <v>2.1</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t="e">
        <f ca="1"/>
        <v>#N/A</v>
      </c>
      <c r="D627" s="453" t="e">
        <f ca="1"/>
        <v>#N/A</v>
      </c>
      <c r="E627" s="453" t="e">
        <f ca="1"/>
        <v>#N/A</v>
      </c>
      <c r="F627" s="453" t="e">
        <f ca="1"/>
        <v>#N/A</v>
      </c>
      <c r="G627" s="453" t="e">
        <f ca="1"/>
        <v>#N/A</v>
      </c>
      <c r="H627" s="479" t="e">
        <f ca="1"/>
        <v>#N/A</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89.6</v>
      </c>
      <c r="C628" s="453">
        <f ca="1"/>
        <v>83.3</v>
      </c>
      <c r="D628" s="453">
        <f ca="1"/>
        <v>56.3</v>
      </c>
      <c r="E628" s="453">
        <f ca="1"/>
        <v>27.1</v>
      </c>
      <c r="F628" s="453">
        <f ca="1"/>
        <v>12.5</v>
      </c>
      <c r="G628" s="453">
        <f ca="1"/>
        <v>8.3000000000000007</v>
      </c>
      <c r="H628" s="479">
        <f ca="1"/>
        <v>6.3</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48</v>
      </c>
      <c r="D660" s="556">
        <f ca="1">IF(ISNUMBER(H677),H677,0)</f>
        <v>45</v>
      </c>
      <c r="E660" s="557"/>
      <c r="F660" s="557"/>
      <c r="G660" s="557"/>
      <c r="H660" s="558">
        <f ca="1">INDIRECT($S649 &amp; "DisplayCounty1")</f>
        <v>48</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Trinity: 48 entries: 45 (94%) exited + 3 (6%)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4</v>
      </c>
      <c r="C662" s="564">
        <f ca="1">C663-B663</f>
        <v>8</v>
      </c>
      <c r="D662" s="564">
        <f ca="1">D663-C663</f>
        <v>5</v>
      </c>
      <c r="E662" s="564">
        <f ca="1">E663-D663</f>
        <v>2</v>
      </c>
      <c r="F662" s="564">
        <f ca="1">F663-E663</f>
        <v>0</v>
      </c>
      <c r="G662" s="564">
        <f ca="1">G663-F663</f>
        <v>0</v>
      </c>
      <c r="H662" s="565">
        <f ca="1">SUM(B662:G662)</f>
        <v>19</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4</v>
      </c>
      <c r="C663" s="564">
        <f ca="1"/>
        <v>12</v>
      </c>
      <c r="D663" s="564">
        <f ca="1"/>
        <v>17</v>
      </c>
      <c r="E663" s="564">
        <f ca="1"/>
        <v>19</v>
      </c>
      <c r="F663" s="564">
        <f ca="1"/>
        <v>19</v>
      </c>
      <c r="G663" s="566">
        <f ca="1"/>
        <v>19</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21.052631578947366</v>
      </c>
      <c r="C664" s="569">
        <f t="shared" ca="1" si="91"/>
        <v>42.105263157894733</v>
      </c>
      <c r="D664" s="569">
        <f t="shared" ca="1" si="91"/>
        <v>26.315789473684209</v>
      </c>
      <c r="E664" s="569">
        <f t="shared" ca="1" si="91"/>
        <v>10.526315789473683</v>
      </c>
      <c r="F664" s="569">
        <f t="shared" ca="1" si="91"/>
        <v>0</v>
      </c>
      <c r="G664" s="570">
        <f t="shared" ca="1" si="91"/>
        <v>0</v>
      </c>
      <c r="H664" s="565">
        <f ca="1">G663</f>
        <v>19</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3</v>
      </c>
      <c r="D665" s="564">
        <f ca="1">D666-C666</f>
        <v>9</v>
      </c>
      <c r="E665" s="564">
        <f ca="1">E666-D666</f>
        <v>5</v>
      </c>
      <c r="F665" s="564">
        <f ca="1">F666-E666</f>
        <v>2</v>
      </c>
      <c r="G665" s="564">
        <f ca="1">G666-F666</f>
        <v>1</v>
      </c>
      <c r="H665" s="565">
        <f ca="1">SUM(B665:G665)</f>
        <v>20</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3</v>
      </c>
      <c r="D666" s="564">
        <f ca="1"/>
        <v>12</v>
      </c>
      <c r="E666" s="564">
        <f ca="1"/>
        <v>17</v>
      </c>
      <c r="F666" s="564">
        <f ca="1"/>
        <v>19</v>
      </c>
      <c r="G666" s="566">
        <f ca="1"/>
        <v>20</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v>
      </c>
      <c r="C667" s="569">
        <f t="shared" ca="1" si="93"/>
        <v>15</v>
      </c>
      <c r="D667" s="569">
        <f t="shared" ca="1" si="93"/>
        <v>45</v>
      </c>
      <c r="E667" s="569">
        <f t="shared" ca="1" si="93"/>
        <v>25</v>
      </c>
      <c r="F667" s="569">
        <f t="shared" ca="1" si="93"/>
        <v>10</v>
      </c>
      <c r="G667" s="570">
        <f t="shared" ca="1" si="93"/>
        <v>5</v>
      </c>
      <c r="H667" s="565">
        <f ca="1">G666</f>
        <v>20</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3</v>
      </c>
      <c r="C668" s="564">
        <f ca="1">C669-B669</f>
        <v>2</v>
      </c>
      <c r="D668" s="564">
        <f ca="1">D669-C669</f>
        <v>0</v>
      </c>
      <c r="E668" s="564">
        <f ca="1">E669-D669</f>
        <v>0</v>
      </c>
      <c r="F668" s="564">
        <f ca="1">F669-E669</f>
        <v>0</v>
      </c>
      <c r="G668" s="564">
        <f ca="1">G669-F669</f>
        <v>0</v>
      </c>
      <c r="H668" s="565">
        <f ca="1">SUM(B668:G668)</f>
        <v>5</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3</v>
      </c>
      <c r="C669" s="564">
        <f ca="1"/>
        <v>5</v>
      </c>
      <c r="D669" s="564">
        <f ca="1"/>
        <v>5</v>
      </c>
      <c r="E669" s="564">
        <f ca="1"/>
        <v>5</v>
      </c>
      <c r="F669" s="564">
        <f ca="1"/>
        <v>5</v>
      </c>
      <c r="G669" s="566">
        <f ca="1"/>
        <v>5</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60</v>
      </c>
      <c r="C670" s="569">
        <f t="shared" ca="1" si="95"/>
        <v>40</v>
      </c>
      <c r="D670" s="569">
        <f t="shared" ca="1" si="95"/>
        <v>0</v>
      </c>
      <c r="E670" s="569">
        <f t="shared" ca="1" si="95"/>
        <v>0</v>
      </c>
      <c r="F670" s="569">
        <f t="shared" ca="1" si="95"/>
        <v>0</v>
      </c>
      <c r="G670" s="570">
        <f t="shared" ca="1" si="95"/>
        <v>0</v>
      </c>
      <c r="H670" s="565">
        <f ca="1">G669</f>
        <v>5</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1</v>
      </c>
      <c r="C671" s="564">
        <f ca="1">C672-B672</f>
        <v>0</v>
      </c>
      <c r="D671" s="564">
        <f ca="1">D672-C672</f>
        <v>0</v>
      </c>
      <c r="E671" s="564">
        <f ca="1">E672-D672</f>
        <v>0</v>
      </c>
      <c r="F671" s="564">
        <f ca="1">F672-E672</f>
        <v>0</v>
      </c>
      <c r="G671" s="564">
        <f ca="1">G672-F672</f>
        <v>0</v>
      </c>
      <c r="H671" s="565">
        <f ca="1">SUM(B671:G671)</f>
        <v>1</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1</v>
      </c>
      <c r="C672" s="564">
        <f ca="1"/>
        <v>1</v>
      </c>
      <c r="D672" s="564">
        <f ca="1"/>
        <v>1</v>
      </c>
      <c r="E672" s="564">
        <f ca="1"/>
        <v>1</v>
      </c>
      <c r="F672" s="564">
        <f ca="1"/>
        <v>1</v>
      </c>
      <c r="G672" s="566">
        <f ca="1"/>
        <v>1</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100</v>
      </c>
      <c r="C673" s="569">
        <f t="shared" ca="1" si="97"/>
        <v>0</v>
      </c>
      <c r="D673" s="569">
        <f t="shared" ca="1" si="97"/>
        <v>0</v>
      </c>
      <c r="E673" s="569">
        <f t="shared" ca="1" si="97"/>
        <v>0</v>
      </c>
      <c r="F673" s="569">
        <f t="shared" ca="1" si="97"/>
        <v>0</v>
      </c>
      <c r="G673" s="570">
        <f t="shared" ca="1" si="97"/>
        <v>0</v>
      </c>
      <c r="H673" s="565">
        <f ca="1">G672</f>
        <v>1</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0</v>
      </c>
      <c r="C674" s="564">
        <f ca="1">C675-B675</f>
        <v>0</v>
      </c>
      <c r="D674" s="564">
        <f ca="1">D675-C675</f>
        <v>0</v>
      </c>
      <c r="E674" s="564">
        <f ca="1">E675-D675</f>
        <v>0</v>
      </c>
      <c r="F674" s="564">
        <f ca="1">F675-E675</f>
        <v>0</v>
      </c>
      <c r="G674" s="564">
        <f ca="1">G675-F675</f>
        <v>0</v>
      </c>
      <c r="H674" s="565">
        <f ca="1">SUM(B674:G674)</f>
        <v>0</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0</v>
      </c>
      <c r="C675" s="564">
        <f ca="1"/>
        <v>0</v>
      </c>
      <c r="D675" s="564">
        <f ca="1"/>
        <v>0</v>
      </c>
      <c r="E675" s="564">
        <f ca="1"/>
        <v>0</v>
      </c>
      <c r="F675" s="564">
        <f ca="1"/>
        <v>0</v>
      </c>
      <c r="G675" s="566">
        <f ca="1"/>
        <v>0</v>
      </c>
      <c r="H675" s="567" t="e">
        <f ca="1">AND(H674=G675,ROUND(SUM(B676:G676),)=100)</f>
        <v>#DIV/0!</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t="e">
        <f t="shared" ref="B676:G676" ca="1" si="99">B674/$H674*100</f>
        <v>#DIV/0!</v>
      </c>
      <c r="C676" s="569" t="e">
        <f t="shared" ca="1" si="99"/>
        <v>#DIV/0!</v>
      </c>
      <c r="D676" s="569" t="e">
        <f t="shared" ca="1" si="99"/>
        <v>#DIV/0!</v>
      </c>
      <c r="E676" s="569" t="e">
        <f t="shared" ca="1" si="99"/>
        <v>#DIV/0!</v>
      </c>
      <c r="F676" s="569" t="e">
        <f t="shared" ca="1" si="99"/>
        <v>#DIV/0!</v>
      </c>
      <c r="G676" s="570" t="e">
        <f t="shared" ca="1" si="99"/>
        <v>#DIV/0!</v>
      </c>
      <c r="H676" s="565">
        <f ca="1">G675</f>
        <v>0</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8</v>
      </c>
      <c r="C677" s="564">
        <f t="shared" ca="1" si="101"/>
        <v>13</v>
      </c>
      <c r="D677" s="564">
        <f t="shared" ca="1" si="101"/>
        <v>14</v>
      </c>
      <c r="E677" s="564">
        <f t="shared" ca="1" si="101"/>
        <v>7</v>
      </c>
      <c r="F677" s="564">
        <f t="shared" ca="1" si="101"/>
        <v>2</v>
      </c>
      <c r="G677" s="566">
        <f t="shared" ca="1" si="101"/>
        <v>1</v>
      </c>
      <c r="H677" s="565">
        <f ca="1">SUM(B677:G677)</f>
        <v>45</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8</v>
      </c>
      <c r="C678" s="564">
        <f t="shared" ca="1" si="103"/>
        <v>21</v>
      </c>
      <c r="D678" s="564">
        <f t="shared" ca="1" si="103"/>
        <v>35</v>
      </c>
      <c r="E678" s="564">
        <f t="shared" ca="1" si="103"/>
        <v>42</v>
      </c>
      <c r="F678" s="564">
        <f t="shared" ca="1" si="103"/>
        <v>44</v>
      </c>
      <c r="G678" s="566">
        <f t="shared" ca="1" si="103"/>
        <v>45</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17.777777777777779</v>
      </c>
      <c r="C679" s="569">
        <f t="shared" ca="1" si="105"/>
        <v>28.888888888888886</v>
      </c>
      <c r="D679" s="569">
        <f t="shared" ca="1" si="105"/>
        <v>31.111111111111111</v>
      </c>
      <c r="E679" s="569">
        <f t="shared" ca="1" si="105"/>
        <v>15.555555555555555</v>
      </c>
      <c r="F679" s="569">
        <f t="shared" ca="1" si="105"/>
        <v>4.4444444444444446</v>
      </c>
      <c r="G679" s="570">
        <f t="shared" ca="1" si="105"/>
        <v>2.2222222222222223</v>
      </c>
      <c r="H679" s="565">
        <f ca="1">G678</f>
        <v>45</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3</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Trinity: Relative Placement (N=14)</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7.1</v>
      </c>
      <c r="C725" s="453">
        <f ca="1"/>
        <v>7.1</v>
      </c>
      <c r="D725" s="453">
        <f ca="1"/>
        <v>28.6</v>
      </c>
      <c r="E725" s="453">
        <f ca="1"/>
        <v>28.6</v>
      </c>
      <c r="F725" s="453">
        <f ca="1"/>
        <v>28.6</v>
      </c>
      <c r="G725" s="453">
        <f ca="1"/>
        <v>28.6</v>
      </c>
      <c r="H725" s="479">
        <f ca="1"/>
        <v>28.6</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t="e">
        <f ca="1"/>
        <v>#N/A</v>
      </c>
      <c r="E726" s="453">
        <f ca="1"/>
        <v>7.1</v>
      </c>
      <c r="F726" s="453">
        <f ca="1"/>
        <v>28.6</v>
      </c>
      <c r="G726" s="453">
        <f ca="1"/>
        <v>42.9</v>
      </c>
      <c r="H726" s="479">
        <f ca="1"/>
        <v>50</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f ca="1"/>
        <v>7.1</v>
      </c>
      <c r="D727" s="453">
        <f ca="1"/>
        <v>21.4</v>
      </c>
      <c r="E727" s="453">
        <f ca="1"/>
        <v>21.4</v>
      </c>
      <c r="F727" s="453">
        <f ca="1"/>
        <v>21.4</v>
      </c>
      <c r="G727" s="453">
        <f ca="1"/>
        <v>21.4</v>
      </c>
      <c r="H727" s="479">
        <f ca="1"/>
        <v>21.4</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92.9</v>
      </c>
      <c r="C730" s="453">
        <f ca="1"/>
        <v>85.7</v>
      </c>
      <c r="D730" s="453">
        <f ca="1"/>
        <v>50</v>
      </c>
      <c r="E730" s="453">
        <f ca="1"/>
        <v>42.9</v>
      </c>
      <c r="F730" s="453">
        <f ca="1"/>
        <v>21.4</v>
      </c>
      <c r="G730" s="453">
        <f ca="1"/>
        <v>7.1</v>
      </c>
      <c r="H730" s="479" t="e">
        <f ca="1"/>
        <v>#N/A</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Trinity: Non-Relative Placement (N=34)</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8.8000000000000007</v>
      </c>
      <c r="C739" s="453">
        <f ca="1"/>
        <v>8.8000000000000007</v>
      </c>
      <c r="D739" s="453">
        <f ca="1"/>
        <v>23.5</v>
      </c>
      <c r="E739" s="453">
        <f ca="1"/>
        <v>38.200000000000003</v>
      </c>
      <c r="F739" s="453">
        <f ca="1"/>
        <v>44.1</v>
      </c>
      <c r="G739" s="453">
        <f ca="1"/>
        <v>44.1</v>
      </c>
      <c r="H739" s="479">
        <f ca="1"/>
        <v>44.1</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f ca="1"/>
        <v>8.8000000000000007</v>
      </c>
      <c r="E740" s="453">
        <f ca="1"/>
        <v>32.4</v>
      </c>
      <c r="F740" s="453">
        <f ca="1"/>
        <v>38.200000000000003</v>
      </c>
      <c r="G740" s="453">
        <f ca="1"/>
        <v>38.200000000000003</v>
      </c>
      <c r="H740" s="479">
        <f ca="1"/>
        <v>38.200000000000003</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f t="array" aca="1" ref="B741:H741" ca="1">IF(INDIRECT(ChartsByTopic!$S716&amp;"DisplayCounty1")=".",NA(),INDIRECT(ChartsByTopic!$S716&amp;"DisplayCounty1"))</f>
        <v>2.9</v>
      </c>
      <c r="C741" s="453">
        <f ca="1"/>
        <v>5.9</v>
      </c>
      <c r="D741" s="453">
        <f ca="1"/>
        <v>5.9</v>
      </c>
      <c r="E741" s="453">
        <f ca="1"/>
        <v>5.9</v>
      </c>
      <c r="F741" s="453">
        <f ca="1"/>
        <v>5.9</v>
      </c>
      <c r="G741" s="453">
        <f ca="1"/>
        <v>5.9</v>
      </c>
      <c r="H741" s="479">
        <f ca="1"/>
        <v>5.9</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f ca="1"/>
        <v>2.9</v>
      </c>
      <c r="D742" s="453">
        <f ca="1"/>
        <v>2.9</v>
      </c>
      <c r="E742" s="453">
        <f ca="1"/>
        <v>2.9</v>
      </c>
      <c r="F742" s="453">
        <f ca="1"/>
        <v>2.9</v>
      </c>
      <c r="G742" s="453">
        <f ca="1"/>
        <v>2.9</v>
      </c>
      <c r="H742" s="479">
        <f ca="1"/>
        <v>2.9</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t="e">
        <f ca="1"/>
        <v>#N/A</v>
      </c>
      <c r="D743" s="453" t="e">
        <f ca="1"/>
        <v>#N/A</v>
      </c>
      <c r="E743" s="453" t="e">
        <f ca="1"/>
        <v>#N/A</v>
      </c>
      <c r="F743" s="453" t="e">
        <f ca="1"/>
        <v>#N/A</v>
      </c>
      <c r="G743" s="453" t="e">
        <f ca="1"/>
        <v>#N/A</v>
      </c>
      <c r="H743" s="479" t="e">
        <f ca="1"/>
        <v>#N/A</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88.2</v>
      </c>
      <c r="C744" s="453">
        <f ca="1"/>
        <v>82.4</v>
      </c>
      <c r="D744" s="453">
        <f ca="1"/>
        <v>58.8</v>
      </c>
      <c r="E744" s="453">
        <f ca="1"/>
        <v>20.6</v>
      </c>
      <c r="F744" s="453">
        <f ca="1"/>
        <v>8.8000000000000007</v>
      </c>
      <c r="G744" s="453">
        <f ca="1"/>
        <v>8.8000000000000007</v>
      </c>
      <c r="H744" s="479">
        <f ca="1"/>
        <v>8.8000000000000007</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Trinity</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14</v>
      </c>
      <c r="D756" s="333">
        <f ca="1"/>
        <v>18</v>
      </c>
      <c r="E756" s="333">
        <f ca="1"/>
        <v>10</v>
      </c>
      <c r="F756" s="333">
        <f ca="1"/>
        <v>7</v>
      </c>
      <c r="G756" s="333">
        <f ca="1"/>
        <v>14</v>
      </c>
      <c r="H756" s="333">
        <f ca="1"/>
        <v>26</v>
      </c>
      <c r="I756" s="333">
        <f ca="1"/>
        <v>15</v>
      </c>
      <c r="J756" s="333">
        <f ca="1"/>
        <v>18</v>
      </c>
      <c r="K756" s="333">
        <f ca="1"/>
        <v>26</v>
      </c>
      <c r="L756" s="333">
        <f ca="1"/>
        <v>17</v>
      </c>
      <c r="M756" s="333">
        <f ca="1"/>
        <v>19</v>
      </c>
      <c r="N756" s="331"/>
      <c r="O756" s="395">
        <f ca="1">IFERROR(LOOKUP($P$753,$C$753:$M756)/LOOKUP($P$752,$C$753:$M756)-1,"N.A.")</f>
        <v>-0.26923076923076927</v>
      </c>
      <c r="P756" s="336"/>
      <c r="Q756" s="251"/>
      <c r="R756" s="307"/>
      <c r="S756" s="307" t="s">
        <v>1940</v>
      </c>
    </row>
    <row r="757" spans="1:19" x14ac:dyDescent="0.5">
      <c r="A757" s="331"/>
      <c r="B757" s="397" t="s">
        <v>505</v>
      </c>
      <c r="C757" s="333">
        <f t="array" aca="1" ref="C757:M757" ca="1">IF(INDIRECT(ChartsByTopic!S752&amp;"DisplayCounty1")=".",0,INDIRECT(ChartsByTopic!S752&amp;"DisplayCounty1"))</f>
        <v>4</v>
      </c>
      <c r="D757" s="333">
        <f ca="1"/>
        <v>2</v>
      </c>
      <c r="E757" s="333">
        <f ca="1"/>
        <v>5</v>
      </c>
      <c r="F757" s="333">
        <f ca="1"/>
        <v>6</v>
      </c>
      <c r="G757" s="333">
        <f ca="1"/>
        <v>5</v>
      </c>
      <c r="H757" s="333">
        <f ca="1"/>
        <v>5</v>
      </c>
      <c r="I757" s="333">
        <f ca="1"/>
        <v>10</v>
      </c>
      <c r="J757" s="333">
        <f ca="1"/>
        <v>8</v>
      </c>
      <c r="K757" s="333">
        <f ca="1"/>
        <v>11</v>
      </c>
      <c r="L757" s="333">
        <f ca="1"/>
        <v>9</v>
      </c>
      <c r="M757" s="333">
        <f ca="1"/>
        <v>3</v>
      </c>
      <c r="N757" s="331"/>
      <c r="O757" s="395">
        <f ca="1">IFERROR(LOOKUP($P$753,$C$753:$M757)/LOOKUP($P$752,$C$753:$M757)-1,"N.A.")</f>
        <v>-0.4</v>
      </c>
      <c r="P757" s="336"/>
      <c r="Q757" s="251"/>
      <c r="R757" s="307"/>
    </row>
    <row r="758" spans="1:19" x14ac:dyDescent="0.5">
      <c r="A758" s="331"/>
      <c r="B758" s="397" t="s">
        <v>1934</v>
      </c>
      <c r="C758" s="333">
        <f t="array" aca="1" ref="C758:M758" ca="1">IF(INDIRECT(ChartsByTopic!S753&amp;"DisplayCounty1")=".",0,INDIRECT(ChartsByTopic!S753&amp;"DisplayCounty1"))</f>
        <v>0</v>
      </c>
      <c r="D758" s="333">
        <f ca="1"/>
        <v>0</v>
      </c>
      <c r="E758" s="333">
        <f ca="1"/>
        <v>0</v>
      </c>
      <c r="F758" s="333">
        <f ca="1"/>
        <v>2</v>
      </c>
      <c r="G758" s="333">
        <f ca="1"/>
        <v>0</v>
      </c>
      <c r="H758" s="333">
        <f ca="1"/>
        <v>0</v>
      </c>
      <c r="I758" s="333">
        <f ca="1"/>
        <v>0</v>
      </c>
      <c r="J758" s="333">
        <f ca="1"/>
        <v>0</v>
      </c>
      <c r="K758" s="333">
        <f ca="1"/>
        <v>0</v>
      </c>
      <c r="L758" s="333">
        <f ca="1"/>
        <v>0</v>
      </c>
      <c r="M758" s="333">
        <f ca="1"/>
        <v>0</v>
      </c>
      <c r="N758" s="331"/>
      <c r="O758" s="395" t="str">
        <f ca="1">IFERROR(LOOKUP($P$753,$C$753:$M758)/LOOKUP($P$752,$C$753:$M758)-1,"N.A.")</f>
        <v>N.A.</v>
      </c>
      <c r="P758" s="336"/>
      <c r="Q758" s="251"/>
      <c r="R758" s="307"/>
    </row>
    <row r="759" spans="1:19" x14ac:dyDescent="0.5">
      <c r="A759" s="331"/>
      <c r="B759" s="397" t="s">
        <v>1935</v>
      </c>
      <c r="C759" s="333">
        <f t="array" aca="1" ref="C759:M759" ca="1">IF(INDIRECT(ChartsByTopic!S754&amp;"DisplayCounty1")=".",0,INDIRECT(ChartsByTopic!S754&amp;"DisplayCounty1"))</f>
        <v>2</v>
      </c>
      <c r="D759" s="333">
        <f ca="1"/>
        <v>1</v>
      </c>
      <c r="E759" s="333">
        <f ca="1"/>
        <v>3</v>
      </c>
      <c r="F759" s="333">
        <f ca="1"/>
        <v>2</v>
      </c>
      <c r="G759" s="333">
        <f ca="1"/>
        <v>5</v>
      </c>
      <c r="H759" s="333">
        <f ca="1"/>
        <v>0</v>
      </c>
      <c r="I759" s="333">
        <f ca="1"/>
        <v>0</v>
      </c>
      <c r="J759" s="333">
        <f ca="1"/>
        <v>3</v>
      </c>
      <c r="K759" s="333">
        <f ca="1"/>
        <v>3</v>
      </c>
      <c r="L759" s="333">
        <f ca="1"/>
        <v>1</v>
      </c>
      <c r="M759" s="333">
        <f ca="1"/>
        <v>2</v>
      </c>
      <c r="N759" s="331"/>
      <c r="O759" s="395" t="str">
        <f ca="1">IFERROR(LOOKUP($P$753,$C$753:$M759)/LOOKUP($P$752,$C$753:$M759)-1,"N.A.")</f>
        <v>N.A.</v>
      </c>
      <c r="P759" s="336"/>
      <c r="Q759" s="251"/>
      <c r="R759" s="307"/>
    </row>
    <row r="760" spans="1:19" x14ac:dyDescent="0.5">
      <c r="A760" s="331"/>
      <c r="B760" s="332" t="s">
        <v>507</v>
      </c>
      <c r="C760" s="333">
        <f t="array" aca="1" ref="C760:M760" ca="1">IF(INDIRECT(ChartsByTopic!S755&amp;"DisplayCounty1")=".",0,INDIRECT(ChartsByTopic!S755&amp;"DisplayCounty1"))</f>
        <v>4</v>
      </c>
      <c r="D760" s="333">
        <f ca="1"/>
        <v>4</v>
      </c>
      <c r="E760" s="333">
        <f ca="1"/>
        <v>0</v>
      </c>
      <c r="F760" s="333">
        <f ca="1"/>
        <v>4</v>
      </c>
      <c r="G760" s="333">
        <f ca="1"/>
        <v>1</v>
      </c>
      <c r="H760" s="333">
        <f ca="1"/>
        <v>4</v>
      </c>
      <c r="I760" s="333">
        <f ca="1"/>
        <v>2</v>
      </c>
      <c r="J760" s="333">
        <f ca="1"/>
        <v>2</v>
      </c>
      <c r="K760" s="333">
        <f ca="1"/>
        <v>1</v>
      </c>
      <c r="L760" s="333">
        <f ca="1"/>
        <v>1</v>
      </c>
      <c r="M760" s="333">
        <f ca="1"/>
        <v>0</v>
      </c>
      <c r="N760" s="331"/>
      <c r="O760" s="395">
        <f ca="1">IFERROR(LOOKUP($P$753,$C$753:$M760)/LOOKUP($P$752,$C$753:$M760)-1,"N.A.")</f>
        <v>-1</v>
      </c>
      <c r="P760" s="336"/>
      <c r="Q760" s="251"/>
      <c r="R760" s="307"/>
    </row>
    <row r="761" spans="1:19" x14ac:dyDescent="0.5">
      <c r="A761" s="331"/>
      <c r="B761" s="332" t="s">
        <v>181</v>
      </c>
      <c r="C761" s="333">
        <f t="array" aca="1" ref="C761:M761" ca="1">IF(INDIRECT(ChartsByTopic!S756&amp;"DisplayCounty1")=".",0,INDIRECT(ChartsByTopic!S756&amp;"DisplayCounty1"))</f>
        <v>1</v>
      </c>
      <c r="D761" s="333">
        <f ca="1"/>
        <v>3</v>
      </c>
      <c r="E761" s="333">
        <f ca="1"/>
        <v>1</v>
      </c>
      <c r="F761" s="333">
        <f ca="1"/>
        <v>1</v>
      </c>
      <c r="G761" s="333">
        <f ca="1"/>
        <v>1</v>
      </c>
      <c r="H761" s="333">
        <f ca="1"/>
        <v>0</v>
      </c>
      <c r="I761" s="333">
        <f ca="1"/>
        <v>0</v>
      </c>
      <c r="J761" s="333">
        <f ca="1"/>
        <v>1</v>
      </c>
      <c r="K761" s="333">
        <f ca="1"/>
        <v>0</v>
      </c>
      <c r="L761" s="333">
        <f ca="1"/>
        <v>1</v>
      </c>
      <c r="M761" s="333">
        <f ca="1"/>
        <v>1</v>
      </c>
      <c r="N761" s="404"/>
      <c r="O761" s="395" t="str">
        <f ca="1">IFERROR(LOOKUP($P$753,$C$753:$M761)/LOOKUP($P$752,$C$753:$M761)-1,"N.A.")</f>
        <v>N.A.</v>
      </c>
      <c r="P761" s="336"/>
      <c r="Q761" s="251"/>
      <c r="R761" s="307"/>
    </row>
    <row r="762" spans="1:19" x14ac:dyDescent="0.5">
      <c r="A762" s="331"/>
      <c r="B762" s="332" t="s">
        <v>162</v>
      </c>
      <c r="C762" s="333">
        <f ca="1">SUM(C756:C761)</f>
        <v>25</v>
      </c>
      <c r="D762" s="333">
        <f t="shared" ref="D762:M762" ca="1" si="109">SUM(D756:D761)</f>
        <v>28</v>
      </c>
      <c r="E762" s="333">
        <f t="shared" ca="1" si="109"/>
        <v>19</v>
      </c>
      <c r="F762" s="333">
        <f t="shared" ca="1" si="109"/>
        <v>22</v>
      </c>
      <c r="G762" s="333">
        <f t="shared" ca="1" si="109"/>
        <v>26</v>
      </c>
      <c r="H762" s="333">
        <f t="shared" ca="1" si="109"/>
        <v>35</v>
      </c>
      <c r="I762" s="333">
        <f t="shared" ca="1" si="109"/>
        <v>27</v>
      </c>
      <c r="J762" s="333">
        <f t="shared" ca="1" si="109"/>
        <v>32</v>
      </c>
      <c r="K762" s="333">
        <f t="shared" ca="1" si="109"/>
        <v>41</v>
      </c>
      <c r="L762" s="333">
        <f t="shared" ca="1" si="109"/>
        <v>29</v>
      </c>
      <c r="M762" s="333">
        <f t="shared" ca="1" si="109"/>
        <v>25</v>
      </c>
      <c r="N762" s="404"/>
      <c r="O762" s="395">
        <f ca="1">IFERROR(LOOKUP($P$753,$C$753:$M762)/LOOKUP($P$752,$C$753:$M762)-1,"N.A.")</f>
        <v>-0.2857142857142857</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Trinity: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Trinity</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26</v>
      </c>
      <c r="I797" s="333" t="e">
        <f t="shared" ca="1" si="111"/>
        <v>#N/A</v>
      </c>
      <c r="J797" s="333" t="e">
        <f t="shared" ca="1" si="111"/>
        <v>#N/A</v>
      </c>
      <c r="K797" s="333" t="e">
        <f t="shared" ca="1" si="111"/>
        <v>#N/A</v>
      </c>
      <c r="L797" s="333" t="e">
        <f t="shared" ca="1" si="111"/>
        <v>#N/A</v>
      </c>
      <c r="M797" s="333">
        <f t="shared" ca="1" si="111"/>
        <v>19</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5</v>
      </c>
      <c r="I798" s="333" t="e">
        <f t="shared" ca="1" si="112"/>
        <v>#N/A</v>
      </c>
      <c r="J798" s="333" t="e">
        <f t="shared" ca="1" si="112"/>
        <v>#N/A</v>
      </c>
      <c r="K798" s="333" t="e">
        <f t="shared" ca="1" si="112"/>
        <v>#N/A</v>
      </c>
      <c r="L798" s="333" t="e">
        <f t="shared" ca="1" si="112"/>
        <v>#N/A</v>
      </c>
      <c r="M798" s="333">
        <f t="shared" ca="1" si="112"/>
        <v>3</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0</v>
      </c>
      <c r="I799" s="333" t="e">
        <f ca="1">IF(OR(I$752=$O$752,I$752=$O$753),I758,NA())</f>
        <v>#N/A</v>
      </c>
      <c r="J799" s="333" t="e">
        <f ca="1">IF(OR(J$752=$O$752,J$752=$O$753),J758,NA())</f>
        <v>#N/A</v>
      </c>
      <c r="K799" s="333" t="e">
        <f ca="1">IF(OR(K$752=$O$752,K$752=$O$753),K758,NA())</f>
        <v>#N/A</v>
      </c>
      <c r="L799" s="333" t="e">
        <f ca="1">IF(OR(L$752=$O$752,L$752=$O$753),L758,NA())</f>
        <v>#N/A</v>
      </c>
      <c r="M799" s="333">
        <f ca="1">IF(OR(M$752=$O$752,M$752=$O$753),M758,NA())</f>
        <v>0</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0</v>
      </c>
      <c r="I800" s="333" t="e">
        <f t="shared" ca="1" si="113"/>
        <v>#N/A</v>
      </c>
      <c r="J800" s="333" t="e">
        <f t="shared" ca="1" si="113"/>
        <v>#N/A</v>
      </c>
      <c r="K800" s="333" t="e">
        <f t="shared" ca="1" si="113"/>
        <v>#N/A</v>
      </c>
      <c r="L800" s="333" t="e">
        <f t="shared" ca="1" si="113"/>
        <v>#N/A</v>
      </c>
      <c r="M800" s="333">
        <f t="shared" ca="1" si="113"/>
        <v>2</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4</v>
      </c>
      <c r="I801" s="333" t="e">
        <f t="shared" ca="1" si="114"/>
        <v>#N/A</v>
      </c>
      <c r="J801" s="333" t="e">
        <f t="shared" ca="1" si="114"/>
        <v>#N/A</v>
      </c>
      <c r="K801" s="333" t="e">
        <f t="shared" ca="1" si="114"/>
        <v>#N/A</v>
      </c>
      <c r="L801" s="333" t="e">
        <f t="shared" ca="1" si="114"/>
        <v>#N/A</v>
      </c>
      <c r="M801" s="333">
        <f t="shared" ca="1" si="114"/>
        <v>0</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0</v>
      </c>
      <c r="I802" s="333" t="e">
        <f t="shared" ca="1" si="115"/>
        <v>#N/A</v>
      </c>
      <c r="J802" s="333" t="e">
        <f t="shared" ca="1" si="115"/>
        <v>#N/A</v>
      </c>
      <c r="K802" s="333" t="e">
        <f t="shared" ca="1" si="115"/>
        <v>#N/A</v>
      </c>
      <c r="L802" s="333" t="e">
        <f t="shared" ca="1" si="115"/>
        <v>#N/A</v>
      </c>
      <c r="M802" s="333">
        <f t="shared" ca="1" si="115"/>
        <v>1</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35</v>
      </c>
      <c r="I803" s="333" t="e">
        <f t="shared" ca="1" si="116"/>
        <v>#N/A</v>
      </c>
      <c r="J803" s="333" t="e">
        <f t="shared" ca="1" si="116"/>
        <v>#N/A</v>
      </c>
      <c r="K803" s="333" t="e">
        <f t="shared" ca="1" si="116"/>
        <v>#N/A</v>
      </c>
      <c r="L803" s="333" t="e">
        <f t="shared" ca="1" si="116"/>
        <v>#N/A</v>
      </c>
      <c r="M803" s="333">
        <f t="shared" ca="1" si="116"/>
        <v>25</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34</v>
      </c>
      <c r="E7" s="137">
        <f t="shared" ref="E7:N22" ca="1" si="2">IF(ISERROR(INDIRECT(ADDRESS(ROW(),7+(E$5-1)*4+$Q7,,,"CountyDataFull"))),NA(),INDIRECT(ADDRESS(ROW(),7+(E$5-1)*4+$Q7,,,"CountyDataFull")))</f>
        <v>33</v>
      </c>
      <c r="F7" s="137">
        <f t="shared" ca="1" si="2"/>
        <v>30</v>
      </c>
      <c r="G7" s="137">
        <f t="shared" ca="1" si="2"/>
        <v>29</v>
      </c>
      <c r="H7" s="137">
        <f t="shared" ca="1" si="2"/>
        <v>46</v>
      </c>
      <c r="I7" s="137">
        <f t="shared" ca="1" si="2"/>
        <v>30</v>
      </c>
      <c r="J7" s="137">
        <f t="shared" ca="1" si="2"/>
        <v>43</v>
      </c>
      <c r="K7" s="137">
        <f t="shared" ca="1" si="2"/>
        <v>57</v>
      </c>
      <c r="L7" s="137">
        <f t="shared" ca="1" si="2"/>
        <v>48</v>
      </c>
      <c r="M7" s="137">
        <f t="shared" ca="1" si="2"/>
        <v>68</v>
      </c>
      <c r="N7" s="137">
        <f ca="1">IF(ISERROR(INDIRECT(ADDRESS(ROW(),7+(N$5-1)*4+$Q7,,,"CountyDataFull"))),NA(),INDIRECT(ADDRESS(ROW(),7+(N$5-1)*4+$Q7,,,"CountyDataFull")))</f>
        <v>57</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24</v>
      </c>
      <c r="E8" s="139">
        <f t="shared" ca="1" si="2"/>
        <v>30</v>
      </c>
      <c r="F8" s="139">
        <f t="shared" ca="1" si="2"/>
        <v>17</v>
      </c>
      <c r="G8" s="139">
        <f t="shared" ca="1" si="2"/>
        <v>19</v>
      </c>
      <c r="H8" s="139">
        <f t="shared" ca="1" si="2"/>
        <v>48</v>
      </c>
      <c r="I8" s="139">
        <f t="shared" ca="1" si="2"/>
        <v>22</v>
      </c>
      <c r="J8" s="139">
        <f t="shared" ca="1" si="2"/>
        <v>40</v>
      </c>
      <c r="K8" s="139">
        <f t="shared" ca="1" si="2"/>
        <v>49</v>
      </c>
      <c r="L8" s="139">
        <f t="shared" ca="1" si="2"/>
        <v>44</v>
      </c>
      <c r="M8" s="139">
        <f t="shared" ca="1" si="2"/>
        <v>53</v>
      </c>
      <c r="N8" s="140">
        <f ca="1">IF(ISERROR(INDIRECT(ADDRESS(ROW(),7+(N$5-1)*4+$Q8,,,"CountyDataFull"))),NA(),INDIRECT(ADDRESS(ROW(),7+(N$5-1)*4+$Q8,,,"CountyDataFull")))</f>
        <v>37</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24</v>
      </c>
      <c r="E9" s="139">
        <f t="shared" ca="1" si="2"/>
        <v>27</v>
      </c>
      <c r="F9" s="139">
        <f t="shared" ca="1" si="2"/>
        <v>19</v>
      </c>
      <c r="G9" s="139">
        <f t="shared" ca="1" si="2"/>
        <v>19</v>
      </c>
      <c r="H9" s="139">
        <f t="shared" ca="1" si="2"/>
        <v>26</v>
      </c>
      <c r="I9" s="139">
        <f t="shared" ca="1" si="2"/>
        <v>33</v>
      </c>
      <c r="J9" s="139">
        <f t="shared" ca="1" si="2"/>
        <v>27</v>
      </c>
      <c r="K9" s="139">
        <f t="shared" ca="1" si="2"/>
        <v>32</v>
      </c>
      <c r="L9" s="139">
        <f t="shared" ca="1" si="2"/>
        <v>41</v>
      </c>
      <c r="M9" s="139">
        <f t="shared" ca="1" si="2"/>
        <v>29</v>
      </c>
      <c r="N9" s="140">
        <f t="shared" ca="1" si="2"/>
        <v>25</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28.6</v>
      </c>
      <c r="E10" s="139">
        <f t="shared" ca="1" si="2"/>
        <v>50</v>
      </c>
      <c r="F10" s="139">
        <f t="shared" ca="1" si="2"/>
        <v>30</v>
      </c>
      <c r="G10" s="139">
        <f t="shared" ca="1" si="2"/>
        <v>42.9</v>
      </c>
      <c r="H10" s="139">
        <f t="shared" ca="1" si="2"/>
        <v>57.9</v>
      </c>
      <c r="I10" s="139">
        <f t="shared" ca="1" si="2"/>
        <v>56.5</v>
      </c>
      <c r="J10" s="139">
        <f t="shared" ca="1" si="2"/>
        <v>47.6</v>
      </c>
      <c r="K10" s="139">
        <f t="shared" ca="1" si="2"/>
        <v>35.9</v>
      </c>
      <c r="L10" s="139">
        <f t="shared" ca="1" si="2"/>
        <v>41.7</v>
      </c>
      <c r="M10" s="139">
        <f t="shared" ca="1" si="2"/>
        <v>45.5</v>
      </c>
      <c r="N10" s="140">
        <f t="shared" ca="1" si="2"/>
        <v>32.1</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t="str">
        <f t="shared" ca="1" si="1"/>
        <v>.</v>
      </c>
      <c r="E11" s="139">
        <f t="shared" ca="1" si="2"/>
        <v>21.4</v>
      </c>
      <c r="F11" s="139">
        <f t="shared" ca="1" si="2"/>
        <v>10</v>
      </c>
      <c r="G11" s="139">
        <f t="shared" ca="1" si="2"/>
        <v>10</v>
      </c>
      <c r="H11" s="139">
        <f t="shared" ca="1" si="2"/>
        <v>14.3</v>
      </c>
      <c r="I11" s="139">
        <f t="shared" ca="1" si="2"/>
        <v>15.8</v>
      </c>
      <c r="J11" s="139">
        <f t="shared" ca="1" si="2"/>
        <v>15.2</v>
      </c>
      <c r="K11" s="139">
        <f t="shared" ca="1" si="2"/>
        <v>19</v>
      </c>
      <c r="L11" s="139">
        <f t="shared" ca="1" si="2"/>
        <v>20.5</v>
      </c>
      <c r="M11" s="139">
        <f t="shared" ca="1" si="2"/>
        <v>35.4</v>
      </c>
      <c r="N11" s="140">
        <f t="shared" ca="1" si="2"/>
        <v>15.9</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7</v>
      </c>
      <c r="E12" s="139">
        <f t="shared" ca="1" si="2"/>
        <v>14</v>
      </c>
      <c r="F12" s="139">
        <f t="shared" ca="1" si="2"/>
        <v>9</v>
      </c>
      <c r="G12" s="139">
        <f t="shared" ca="1" si="2"/>
        <v>8</v>
      </c>
      <c r="H12" s="139">
        <f t="shared" ca="1" si="2"/>
        <v>12</v>
      </c>
      <c r="I12" s="139">
        <f t="shared" ca="1" si="2"/>
        <v>10</v>
      </c>
      <c r="J12" s="139">
        <f t="shared" ca="1" si="2"/>
        <v>11</v>
      </c>
      <c r="K12" s="139">
        <f t="shared" ca="1" si="2"/>
        <v>14</v>
      </c>
      <c r="L12" s="139">
        <f t="shared" ca="1" si="2"/>
        <v>13</v>
      </c>
      <c r="M12" s="139">
        <f t="shared" ca="1" si="2"/>
        <v>19</v>
      </c>
      <c r="N12" s="140">
        <f t="shared" ca="1" si="2"/>
        <v>14</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34</v>
      </c>
      <c r="E13" s="139">
        <f t="shared" ca="1" si="2"/>
        <v>33</v>
      </c>
      <c r="F13" s="139">
        <f t="shared" ca="1" si="2"/>
        <v>30</v>
      </c>
      <c r="G13" s="139">
        <f t="shared" ca="1" si="2"/>
        <v>29</v>
      </c>
      <c r="H13" s="139">
        <f t="shared" ca="1" si="2"/>
        <v>46</v>
      </c>
      <c r="I13" s="139">
        <f t="shared" ca="1" si="2"/>
        <v>30</v>
      </c>
      <c r="J13" s="139">
        <f t="shared" ca="1" si="2"/>
        <v>43</v>
      </c>
      <c r="K13" s="139">
        <f t="shared" ca="1" si="2"/>
        <v>57</v>
      </c>
      <c r="L13" s="139">
        <f t="shared" ca="1" si="2"/>
        <v>48</v>
      </c>
      <c r="M13" s="139">
        <f t="shared" ca="1" si="2"/>
        <v>68</v>
      </c>
      <c r="N13" s="140">
        <f t="shared" ca="1" si="2"/>
        <v>57</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12</v>
      </c>
      <c r="E14" s="139">
        <f t="shared" ca="1" si="2"/>
        <v>3</v>
      </c>
      <c r="F14" s="139">
        <f t="shared" ca="1" si="2"/>
        <v>2</v>
      </c>
      <c r="G14" s="139">
        <f t="shared" ca="1" si="2"/>
        <v>3</v>
      </c>
      <c r="H14" s="139">
        <f t="shared" ca="1" si="2"/>
        <v>5</v>
      </c>
      <c r="I14" s="139">
        <f t="shared" ca="1" si="2"/>
        <v>3</v>
      </c>
      <c r="J14" s="139">
        <f t="shared" ca="1" si="2"/>
        <v>1</v>
      </c>
      <c r="K14" s="139">
        <f t="shared" ca="1" si="2"/>
        <v>2</v>
      </c>
      <c r="L14" s="139" t="str">
        <f t="shared" ca="1" si="2"/>
        <v>.</v>
      </c>
      <c r="M14" s="139" t="str">
        <f t="shared" ca="1" si="2"/>
        <v>.</v>
      </c>
      <c r="N14" s="140" t="str">
        <f t="shared" ca="1" si="2"/>
        <v>.</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34</v>
      </c>
      <c r="E15" s="139">
        <f t="shared" ca="1" si="2"/>
        <v>33</v>
      </c>
      <c r="F15" s="139">
        <f t="shared" ca="1" si="2"/>
        <v>30</v>
      </c>
      <c r="G15" s="139">
        <f t="shared" ca="1" si="2"/>
        <v>29</v>
      </c>
      <c r="H15" s="139">
        <f t="shared" ca="1" si="2"/>
        <v>46</v>
      </c>
      <c r="I15" s="139">
        <f t="shared" ca="1" si="2"/>
        <v>30</v>
      </c>
      <c r="J15" s="139">
        <f t="shared" ca="1" si="2"/>
        <v>43</v>
      </c>
      <c r="K15" s="139">
        <f t="shared" ca="1" si="2"/>
        <v>57</v>
      </c>
      <c r="L15" s="139">
        <f t="shared" ca="1" si="2"/>
        <v>48</v>
      </c>
      <c r="M15" s="139">
        <f t="shared" ca="1" si="2"/>
        <v>68</v>
      </c>
      <c r="N15" s="140">
        <f t="shared" ca="1" si="2"/>
        <v>57</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t="str">
        <f t="shared" ca="1" si="1"/>
        <v>.</v>
      </c>
      <c r="E16" s="139">
        <f t="shared" ca="1" si="2"/>
        <v>6</v>
      </c>
      <c r="F16" s="139">
        <f t="shared" ca="1" si="2"/>
        <v>11</v>
      </c>
      <c r="G16" s="139">
        <f t="shared" ca="1" si="2"/>
        <v>12</v>
      </c>
      <c r="H16" s="139">
        <f t="shared" ca="1" si="2"/>
        <v>22</v>
      </c>
      <c r="I16" s="139">
        <f t="shared" ca="1" si="2"/>
        <v>11</v>
      </c>
      <c r="J16" s="139">
        <f t="shared" ca="1" si="2"/>
        <v>26</v>
      </c>
      <c r="K16" s="139">
        <f t="shared" ca="1" si="2"/>
        <v>25</v>
      </c>
      <c r="L16" s="139">
        <f t="shared" ca="1" si="2"/>
        <v>26</v>
      </c>
      <c r="M16" s="139">
        <f t="shared" ca="1" si="2"/>
        <v>41</v>
      </c>
      <c r="N16" s="140">
        <f t="shared" ca="1" si="2"/>
        <v>35</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34</v>
      </c>
      <c r="E17" s="139">
        <f t="shared" ca="1" si="2"/>
        <v>33</v>
      </c>
      <c r="F17" s="139">
        <f t="shared" ca="1" si="2"/>
        <v>30</v>
      </c>
      <c r="G17" s="139">
        <f t="shared" ca="1" si="2"/>
        <v>29</v>
      </c>
      <c r="H17" s="139">
        <f t="shared" ca="1" si="2"/>
        <v>46</v>
      </c>
      <c r="I17" s="139">
        <f t="shared" ca="1" si="2"/>
        <v>30</v>
      </c>
      <c r="J17" s="139">
        <f t="shared" ca="1" si="2"/>
        <v>43</v>
      </c>
      <c r="K17" s="139">
        <f t="shared" ca="1" si="2"/>
        <v>57</v>
      </c>
      <c r="L17" s="139">
        <f t="shared" ca="1" si="2"/>
        <v>48</v>
      </c>
      <c r="M17" s="139">
        <f t="shared" ca="1" si="2"/>
        <v>68</v>
      </c>
      <c r="N17" s="140">
        <f t="shared" ca="1" si="2"/>
        <v>57</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3</v>
      </c>
      <c r="E18" s="139">
        <f t="shared" ca="1" si="2"/>
        <v>2</v>
      </c>
      <c r="F18" s="139">
        <f t="shared" ca="1" si="2"/>
        <v>3</v>
      </c>
      <c r="G18" s="139">
        <f t="shared" ca="1" si="2"/>
        <v>5</v>
      </c>
      <c r="H18" s="139">
        <f t="shared" ca="1" si="2"/>
        <v>4</v>
      </c>
      <c r="I18" s="139">
        <f t="shared" ca="1" si="2"/>
        <v>2</v>
      </c>
      <c r="J18" s="139">
        <f t="shared" ca="1" si="2"/>
        <v>4</v>
      </c>
      <c r="K18" s="139">
        <f t="shared" ca="1" si="2"/>
        <v>6</v>
      </c>
      <c r="L18" s="139">
        <f t="shared" ca="1" si="2"/>
        <v>3</v>
      </c>
      <c r="M18" s="139">
        <f t="shared" ca="1" si="2"/>
        <v>5</v>
      </c>
      <c r="N18" s="140">
        <f t="shared" ca="1" si="2"/>
        <v>2</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34</v>
      </c>
      <c r="E19" s="139">
        <f t="shared" ca="1" si="2"/>
        <v>33</v>
      </c>
      <c r="F19" s="139">
        <f t="shared" ca="1" si="2"/>
        <v>30</v>
      </c>
      <c r="G19" s="139">
        <f t="shared" ca="1" si="2"/>
        <v>29</v>
      </c>
      <c r="H19" s="139">
        <f t="shared" ca="1" si="2"/>
        <v>46</v>
      </c>
      <c r="I19" s="139">
        <f t="shared" ca="1" si="2"/>
        <v>30</v>
      </c>
      <c r="J19" s="139">
        <f t="shared" ca="1" si="2"/>
        <v>43</v>
      </c>
      <c r="K19" s="139">
        <f t="shared" ca="1" si="2"/>
        <v>57</v>
      </c>
      <c r="L19" s="139">
        <f t="shared" ca="1" si="2"/>
        <v>48</v>
      </c>
      <c r="M19" s="139">
        <f t="shared" ca="1" si="2"/>
        <v>68</v>
      </c>
      <c r="N19" s="140">
        <f t="shared" ca="1" si="2"/>
        <v>57</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1</v>
      </c>
      <c r="E20" s="139">
        <f t="shared" ca="1" si="2"/>
        <v>1</v>
      </c>
      <c r="F20" s="139">
        <f t="shared" ca="1" si="2"/>
        <v>2</v>
      </c>
      <c r="G20" s="139" t="str">
        <f t="shared" ca="1" si="2"/>
        <v>.</v>
      </c>
      <c r="H20" s="139" t="str">
        <f t="shared" ca="1" si="2"/>
        <v>.</v>
      </c>
      <c r="I20" s="139" t="str">
        <f t="shared" ca="1" si="2"/>
        <v>.</v>
      </c>
      <c r="J20" s="139" t="str">
        <f t="shared" ca="1" si="2"/>
        <v>.</v>
      </c>
      <c r="K20" s="139" t="str">
        <f t="shared" ca="1" si="2"/>
        <v>.</v>
      </c>
      <c r="L20" s="139">
        <f t="shared" ca="1" si="2"/>
        <v>1</v>
      </c>
      <c r="M20" s="139" t="str">
        <f t="shared" ca="1" si="2"/>
        <v>.</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34</v>
      </c>
      <c r="E21" s="139">
        <f t="shared" ca="1" si="2"/>
        <v>33</v>
      </c>
      <c r="F21" s="139">
        <f t="shared" ca="1" si="2"/>
        <v>30</v>
      </c>
      <c r="G21" s="139">
        <f t="shared" ca="1" si="2"/>
        <v>29</v>
      </c>
      <c r="H21" s="139">
        <f t="shared" ca="1" si="2"/>
        <v>46</v>
      </c>
      <c r="I21" s="139">
        <f t="shared" ca="1" si="2"/>
        <v>30</v>
      </c>
      <c r="J21" s="139">
        <f t="shared" ca="1" si="2"/>
        <v>43</v>
      </c>
      <c r="K21" s="139">
        <f t="shared" ca="1" si="2"/>
        <v>57</v>
      </c>
      <c r="L21" s="139">
        <f t="shared" ca="1" si="2"/>
        <v>48</v>
      </c>
      <c r="M21" s="139">
        <f t="shared" ca="1" si="2"/>
        <v>68</v>
      </c>
      <c r="N21" s="140">
        <f t="shared" ca="1" si="2"/>
        <v>57</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2</v>
      </c>
      <c r="E22" s="139">
        <f t="shared" ca="1" si="2"/>
        <v>2</v>
      </c>
      <c r="F22" s="139" t="str">
        <f t="shared" ca="1" si="2"/>
        <v>.</v>
      </c>
      <c r="G22" s="139">
        <f t="shared" ca="1" si="2"/>
        <v>1</v>
      </c>
      <c r="H22" s="139">
        <f t="shared" ca="1" si="2"/>
        <v>3</v>
      </c>
      <c r="I22" s="139">
        <f t="shared" ca="1" si="2"/>
        <v>4</v>
      </c>
      <c r="J22" s="139" t="str">
        <f t="shared" ca="1" si="2"/>
        <v>.</v>
      </c>
      <c r="K22" s="139">
        <f t="shared" ca="1" si="2"/>
        <v>5</v>
      </c>
      <c r="L22" s="139">
        <f t="shared" ca="1" si="2"/>
        <v>3</v>
      </c>
      <c r="M22" s="139" t="str">
        <f t="shared" ca="1" si="2"/>
        <v>.</v>
      </c>
      <c r="N22" s="140">
        <f t="shared" ca="1" si="2"/>
        <v>1</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34</v>
      </c>
      <c r="E23" s="139">
        <f t="shared" ref="E23:N28" ca="1" si="7">IF(ISERROR(INDIRECT(ADDRESS(ROW(),7+(E$5-1)*4+$Q23,,,"CountyDataFull"))),NA(),INDIRECT(ADDRESS(ROW(),7+(E$5-1)*4+$Q23,,,"CountyDataFull")))</f>
        <v>33</v>
      </c>
      <c r="F23" s="139">
        <f t="shared" ca="1" si="7"/>
        <v>30</v>
      </c>
      <c r="G23" s="139">
        <f t="shared" ca="1" si="7"/>
        <v>29</v>
      </c>
      <c r="H23" s="139">
        <f t="shared" ca="1" si="7"/>
        <v>46</v>
      </c>
      <c r="I23" s="139">
        <f t="shared" ca="1" si="7"/>
        <v>30</v>
      </c>
      <c r="J23" s="139">
        <f t="shared" ca="1" si="7"/>
        <v>43</v>
      </c>
      <c r="K23" s="139">
        <f t="shared" ca="1" si="7"/>
        <v>57</v>
      </c>
      <c r="L23" s="139">
        <f t="shared" ca="1" si="7"/>
        <v>48</v>
      </c>
      <c r="M23" s="139">
        <f t="shared" ca="1" si="7"/>
        <v>68</v>
      </c>
      <c r="N23" s="140">
        <f t="shared" ca="1" si="7"/>
        <v>57</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9</v>
      </c>
      <c r="E24" s="139">
        <f t="shared" ca="1" si="7"/>
        <v>5</v>
      </c>
      <c r="F24" s="139">
        <f t="shared" ca="1" si="7"/>
        <v>3</v>
      </c>
      <c r="G24" s="139" t="str">
        <f t="shared" ca="1" si="7"/>
        <v>.</v>
      </c>
      <c r="H24" s="139" t="str">
        <f t="shared" ca="1" si="7"/>
        <v>.</v>
      </c>
      <c r="I24" s="139" t="str">
        <f t="shared" ca="1" si="7"/>
        <v>.</v>
      </c>
      <c r="J24" s="139">
        <f t="shared" ca="1" si="7"/>
        <v>1</v>
      </c>
      <c r="K24" s="139">
        <f t="shared" ca="1" si="7"/>
        <v>5</v>
      </c>
      <c r="L24" s="139">
        <f t="shared" ca="1" si="7"/>
        <v>2</v>
      </c>
      <c r="M24" s="139">
        <f t="shared" ca="1" si="7"/>
        <v>2</v>
      </c>
      <c r="N24" s="140">
        <f t="shared" ca="1" si="7"/>
        <v>3</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34</v>
      </c>
      <c r="E25" s="139">
        <f t="shared" ca="1" si="7"/>
        <v>33</v>
      </c>
      <c r="F25" s="139">
        <f t="shared" ca="1" si="7"/>
        <v>30</v>
      </c>
      <c r="G25" s="139">
        <f t="shared" ca="1" si="7"/>
        <v>29</v>
      </c>
      <c r="H25" s="139">
        <f t="shared" ca="1" si="7"/>
        <v>46</v>
      </c>
      <c r="I25" s="139">
        <f t="shared" ca="1" si="7"/>
        <v>30</v>
      </c>
      <c r="J25" s="139">
        <f t="shared" ca="1" si="7"/>
        <v>43</v>
      </c>
      <c r="K25" s="139">
        <f t="shared" ca="1" si="7"/>
        <v>57</v>
      </c>
      <c r="L25" s="139">
        <f t="shared" ca="1" si="7"/>
        <v>48</v>
      </c>
      <c r="M25" s="139">
        <f t="shared" ca="1" si="7"/>
        <v>68</v>
      </c>
      <c r="N25" s="140">
        <f t="shared" ca="1" si="7"/>
        <v>57</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t="str">
        <f t="shared" ca="1" si="1"/>
        <v>.</v>
      </c>
      <c r="E26" s="139">
        <f t="shared" ca="1" si="7"/>
        <v>3</v>
      </c>
      <c r="F26" s="139">
        <f t="shared" ca="1" si="7"/>
        <v>6</v>
      </c>
      <c r="G26" s="139">
        <f t="shared" ca="1" si="7"/>
        <v>11</v>
      </c>
      <c r="H26" s="139">
        <f t="shared" ca="1" si="7"/>
        <v>7</v>
      </c>
      <c r="I26" s="139">
        <f t="shared" ca="1" si="7"/>
        <v>3</v>
      </c>
      <c r="J26" s="139">
        <f t="shared" ca="1" si="7"/>
        <v>5</v>
      </c>
      <c r="K26" s="139" t="str">
        <f t="shared" ca="1" si="7"/>
        <v>.</v>
      </c>
      <c r="L26" s="139">
        <f t="shared" ca="1" si="7"/>
        <v>3</v>
      </c>
      <c r="M26" s="139" t="str">
        <f t="shared" ca="1" si="7"/>
        <v>.</v>
      </c>
      <c r="N26" s="140">
        <f t="shared" ca="1" si="7"/>
        <v>4</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1</v>
      </c>
      <c r="E27" s="139">
        <f t="shared" ca="1" si="7"/>
        <v>3</v>
      </c>
      <c r="F27" s="139">
        <f t="shared" ca="1" si="7"/>
        <v>5</v>
      </c>
      <c r="G27" s="139">
        <f t="shared" ca="1" si="7"/>
        <v>5</v>
      </c>
      <c r="H27" s="139">
        <f t="shared" ca="1" si="7"/>
        <v>6</v>
      </c>
      <c r="I27" s="139">
        <f t="shared" ca="1" si="7"/>
        <v>8</v>
      </c>
      <c r="J27" s="139">
        <f t="shared" ca="1" si="7"/>
        <v>10</v>
      </c>
      <c r="K27" s="139">
        <f t="shared" ca="1" si="7"/>
        <v>14</v>
      </c>
      <c r="L27" s="139">
        <f t="shared" ca="1" si="7"/>
        <v>19</v>
      </c>
      <c r="M27" s="139">
        <f t="shared" ca="1" si="7"/>
        <v>17</v>
      </c>
      <c r="N27" s="140">
        <f t="shared" ca="1" si="7"/>
        <v>7</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10.5</v>
      </c>
      <c r="E28" s="646" t="str">
        <f t="shared" ca="1" si="7"/>
        <v>.</v>
      </c>
      <c r="F28" s="646">
        <f t="shared" ca="1" si="7"/>
        <v>40</v>
      </c>
      <c r="G28" s="646">
        <f t="shared" ca="1" si="7"/>
        <v>33.299999999999997</v>
      </c>
      <c r="H28" s="646" t="str">
        <f t="shared" ca="1" si="7"/>
        <v>.</v>
      </c>
      <c r="I28" s="646">
        <f t="shared" ca="1" si="7"/>
        <v>30</v>
      </c>
      <c r="J28" s="646" t="str">
        <f t="shared" ca="1" si="7"/>
        <v>.</v>
      </c>
      <c r="K28" s="646">
        <f t="shared" ca="1" si="7"/>
        <v>20</v>
      </c>
      <c r="L28" s="646">
        <f t="shared" ca="1" si="7"/>
        <v>7.1</v>
      </c>
      <c r="M28" s="646">
        <f t="shared" ca="1" si="7"/>
        <v>11.8</v>
      </c>
      <c r="N28" s="647" t="str">
        <f t="shared" ca="1" si="7"/>
        <v>.</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0</v>
      </c>
      <c r="E29" s="148">
        <f ca="1">CountyDataFull!M29</f>
        <v>0</v>
      </c>
      <c r="F29" s="148">
        <f ca="1">CountyDataFull!N29</f>
        <v>0</v>
      </c>
      <c r="G29" s="148">
        <f ca="1">CountyDataFull!O29</f>
        <v>0</v>
      </c>
      <c r="H29" s="148">
        <f ca="1">CountyDataFull!P29</f>
        <v>0</v>
      </c>
      <c r="I29" s="148">
        <f ca="1">CountyDataFull!Q29</f>
        <v>0</v>
      </c>
      <c r="J29" s="148">
        <f ca="1">CountyDataFull!R29</f>
        <v>0</v>
      </c>
      <c r="K29" s="148">
        <f ca="1">CountyDataFull!S29</f>
        <v>0</v>
      </c>
      <c r="L29" s="148">
        <f ca="1">CountyDataFull!T29</f>
        <v>166.7</v>
      </c>
      <c r="M29" s="148">
        <f ca="1">CountyDataFull!U29</f>
        <v>0</v>
      </c>
      <c r="N29" s="148">
        <f ca="1">CountyDataFull!V29</f>
        <v>0</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0</v>
      </c>
      <c r="E30" s="139">
        <f ca="1">CountyDataFull!M30</f>
        <v>0</v>
      </c>
      <c r="F30" s="139">
        <f ca="1">CountyDataFull!N30</f>
        <v>0</v>
      </c>
      <c r="G30" s="139">
        <f ca="1">CountyDataFull!O30</f>
        <v>0</v>
      </c>
      <c r="H30" s="139">
        <f ca="1">CountyDataFull!P30</f>
        <v>0</v>
      </c>
      <c r="I30" s="139">
        <f ca="1">CountyDataFull!Q30</f>
        <v>0</v>
      </c>
      <c r="J30" s="139">
        <f ca="1">CountyDataFull!R30</f>
        <v>0</v>
      </c>
      <c r="K30" s="139">
        <f ca="1">CountyDataFull!S30</f>
        <v>0</v>
      </c>
      <c r="L30" s="139">
        <f ca="1">CountyDataFull!T30</f>
        <v>1</v>
      </c>
      <c r="M30" s="139">
        <f ca="1">CountyDataFull!U30</f>
        <v>0</v>
      </c>
      <c r="N30" s="139">
        <f ca="1">CountyDataFull!V30</f>
        <v>0</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6</v>
      </c>
      <c r="E31" s="139">
        <f ca="1">CountyDataFull!M31</f>
        <v>6</v>
      </c>
      <c r="F31" s="139">
        <f ca="1">CountyDataFull!N31</f>
        <v>6</v>
      </c>
      <c r="G31" s="139">
        <f ca="1">CountyDataFull!O31</f>
        <v>6</v>
      </c>
      <c r="H31" s="139">
        <f ca="1">CountyDataFull!P31</f>
        <v>6</v>
      </c>
      <c r="I31" s="139">
        <f ca="1">CountyDataFull!Q31</f>
        <v>7</v>
      </c>
      <c r="J31" s="139">
        <f ca="1">CountyDataFull!R31</f>
        <v>7</v>
      </c>
      <c r="K31" s="139">
        <f ca="1">CountyDataFull!S31</f>
        <v>7</v>
      </c>
      <c r="L31" s="139">
        <f ca="1">CountyDataFull!T31</f>
        <v>6</v>
      </c>
      <c r="M31" s="139">
        <f ca="1">CountyDataFull!U31</f>
        <v>4</v>
      </c>
      <c r="N31" s="139">
        <f ca="1">CountyDataFull!V31</f>
        <v>4</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10.6</v>
      </c>
      <c r="E32" s="139">
        <f ca="1">CountyDataFull!M32</f>
        <v>17.8</v>
      </c>
      <c r="F32" s="139">
        <f ca="1">CountyDataFull!N32</f>
        <v>16.899999999999999</v>
      </c>
      <c r="G32" s="139">
        <f ca="1">CountyDataFull!O32</f>
        <v>15.5</v>
      </c>
      <c r="H32" s="139">
        <f ca="1">CountyDataFull!P32</f>
        <v>10.9</v>
      </c>
      <c r="I32" s="139">
        <f ca="1">CountyDataFull!Q32</f>
        <v>19.600000000000001</v>
      </c>
      <c r="J32" s="139">
        <f ca="1">CountyDataFull!R32</f>
        <v>18.7</v>
      </c>
      <c r="K32" s="139">
        <f ca="1">CountyDataFull!S32</f>
        <v>31.1</v>
      </c>
      <c r="L32" s="139">
        <f ca="1">CountyDataFull!T32</f>
        <v>32.700000000000003</v>
      </c>
      <c r="M32" s="139">
        <f ca="1">CountyDataFull!U32</f>
        <v>24.8</v>
      </c>
      <c r="N32" s="139">
        <f ca="1">CountyDataFull!V32</f>
        <v>27.3</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21</v>
      </c>
      <c r="E33" s="139">
        <f ca="1">CountyDataFull!M33</f>
        <v>35</v>
      </c>
      <c r="F33" s="139">
        <f ca="1">CountyDataFull!N33</f>
        <v>33</v>
      </c>
      <c r="G33" s="139">
        <f ca="1">CountyDataFull!O33</f>
        <v>30</v>
      </c>
      <c r="H33" s="139">
        <f ca="1">CountyDataFull!P33</f>
        <v>21</v>
      </c>
      <c r="I33" s="139">
        <f ca="1">CountyDataFull!Q33</f>
        <v>36</v>
      </c>
      <c r="J33" s="139">
        <f ca="1">CountyDataFull!R33</f>
        <v>33</v>
      </c>
      <c r="K33" s="139">
        <f ca="1">CountyDataFull!S33</f>
        <v>54</v>
      </c>
      <c r="L33" s="139">
        <f ca="1">CountyDataFull!T33</f>
        <v>56</v>
      </c>
      <c r="M33" s="139">
        <f ca="1">CountyDataFull!U33</f>
        <v>42</v>
      </c>
      <c r="N33" s="139">
        <f ca="1">CountyDataFull!V33</f>
        <v>46</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1988</v>
      </c>
      <c r="E34" s="139">
        <f ca="1">CountyDataFull!M34</f>
        <v>1971</v>
      </c>
      <c r="F34" s="139">
        <f ca="1">CountyDataFull!N34</f>
        <v>1950</v>
      </c>
      <c r="G34" s="139">
        <f ca="1">CountyDataFull!O34</f>
        <v>1938</v>
      </c>
      <c r="H34" s="139">
        <f ca="1">CountyDataFull!P34</f>
        <v>1932</v>
      </c>
      <c r="I34" s="139">
        <f ca="1">CountyDataFull!Q34</f>
        <v>1836</v>
      </c>
      <c r="J34" s="139">
        <f ca="1">CountyDataFull!R34</f>
        <v>1762</v>
      </c>
      <c r="K34" s="139">
        <f ca="1">CountyDataFull!S34</f>
        <v>1734</v>
      </c>
      <c r="L34" s="139">
        <f ca="1">CountyDataFull!T34</f>
        <v>1713</v>
      </c>
      <c r="M34" s="139">
        <f ca="1">CountyDataFull!U34</f>
        <v>1693</v>
      </c>
      <c r="N34" s="139">
        <f ca="1">CountyDataFull!V34</f>
        <v>1683</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18</v>
      </c>
      <c r="E35" s="139">
        <f ca="1">CountyDataFull!M35</f>
        <v>10.7</v>
      </c>
      <c r="F35" s="139">
        <f ca="1">CountyDataFull!N35</f>
        <v>23.7</v>
      </c>
      <c r="G35" s="139">
        <f ca="1">CountyDataFull!O35</f>
        <v>23.1</v>
      </c>
      <c r="H35" s="139">
        <f ca="1">CountyDataFull!P35</f>
        <v>6.3</v>
      </c>
      <c r="I35" s="139">
        <f ca="1">CountyDataFull!Q35</f>
        <v>8.6999999999999993</v>
      </c>
      <c r="J35" s="139">
        <f ca="1">CountyDataFull!R35</f>
        <v>6</v>
      </c>
      <c r="K35" s="139">
        <f ca="1">CountyDataFull!S35</f>
        <v>12.7</v>
      </c>
      <c r="L35" s="139">
        <f ca="1">CountyDataFull!T35</f>
        <v>3.4</v>
      </c>
      <c r="M35" s="139">
        <f ca="1">CountyDataFull!U35</f>
        <v>75.900000000000006</v>
      </c>
      <c r="N35" s="139">
        <f ca="1">CountyDataFull!V35</f>
        <v>54.3</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5</v>
      </c>
      <c r="E36" s="139">
        <f ca="1">CountyDataFull!M36</f>
        <v>3</v>
      </c>
      <c r="F36" s="139">
        <f ca="1">CountyDataFull!N36</f>
        <v>7</v>
      </c>
      <c r="G36" s="139">
        <f ca="1">CountyDataFull!O36</f>
        <v>7</v>
      </c>
      <c r="H36" s="139">
        <f ca="1">CountyDataFull!P36</f>
        <v>2</v>
      </c>
      <c r="I36" s="139">
        <f ca="1">CountyDataFull!Q36</f>
        <v>3</v>
      </c>
      <c r="J36" s="139">
        <f ca="1">CountyDataFull!R36</f>
        <v>2</v>
      </c>
      <c r="K36" s="139">
        <f ca="1">CountyDataFull!S36</f>
        <v>4</v>
      </c>
      <c r="L36" s="139">
        <f ca="1">CountyDataFull!T36</f>
        <v>1</v>
      </c>
      <c r="M36" s="139">
        <f ca="1">CountyDataFull!U36</f>
        <v>22</v>
      </c>
      <c r="N36" s="139">
        <f ca="1">CountyDataFull!V36</f>
        <v>15</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278</v>
      </c>
      <c r="E37" s="139">
        <f ca="1">CountyDataFull!M37</f>
        <v>279</v>
      </c>
      <c r="F37" s="139">
        <f ca="1">CountyDataFull!N37</f>
        <v>295</v>
      </c>
      <c r="G37" s="139">
        <f ca="1">CountyDataFull!O37</f>
        <v>303</v>
      </c>
      <c r="H37" s="139">
        <f ca="1">CountyDataFull!P37</f>
        <v>319</v>
      </c>
      <c r="I37" s="139">
        <f ca="1">CountyDataFull!Q37</f>
        <v>343</v>
      </c>
      <c r="J37" s="139">
        <f ca="1">CountyDataFull!R37</f>
        <v>332</v>
      </c>
      <c r="K37" s="139">
        <f ca="1">CountyDataFull!S37</f>
        <v>315</v>
      </c>
      <c r="L37" s="139">
        <f ca="1">CountyDataFull!T37</f>
        <v>296</v>
      </c>
      <c r="M37" s="139">
        <f ca="1">CountyDataFull!U37</f>
        <v>290</v>
      </c>
      <c r="N37" s="139">
        <f ca="1">CountyDataFull!V37</f>
        <v>276</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0</v>
      </c>
      <c r="E38" s="139">
        <f ca="1">CountyDataFull!M38</f>
        <v>0</v>
      </c>
      <c r="F38" s="139">
        <f ca="1">CountyDataFull!N38</f>
        <v>0</v>
      </c>
      <c r="G38" s="139">
        <f ca="1">CountyDataFull!O38</f>
        <v>0</v>
      </c>
      <c r="H38" s="139">
        <f ca="1">CountyDataFull!P38</f>
        <v>0</v>
      </c>
      <c r="I38" s="139">
        <f ca="1">CountyDataFull!Q38</f>
        <v>0</v>
      </c>
      <c r="J38" s="139">
        <f ca="1">CountyDataFull!R38</f>
        <v>0</v>
      </c>
      <c r="K38" s="139">
        <f ca="1">CountyDataFull!S38</f>
        <v>0</v>
      </c>
      <c r="L38" s="139">
        <f ca="1">CountyDataFull!T38</f>
        <v>69</v>
      </c>
      <c r="M38" s="139">
        <f ca="1">CountyDataFull!U38</f>
        <v>40</v>
      </c>
      <c r="N38" s="139">
        <f ca="1">CountyDataFull!V38</f>
        <v>43.5</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0</v>
      </c>
      <c r="E39" s="139">
        <f ca="1">CountyDataFull!M39</f>
        <v>0</v>
      </c>
      <c r="F39" s="139">
        <f ca="1">CountyDataFull!N39</f>
        <v>0</v>
      </c>
      <c r="G39" s="139">
        <f ca="1">CountyDataFull!O39</f>
        <v>0</v>
      </c>
      <c r="H39" s="139">
        <f ca="1">CountyDataFull!P39</f>
        <v>0</v>
      </c>
      <c r="I39" s="139">
        <f ca="1">CountyDataFull!Q39</f>
        <v>0</v>
      </c>
      <c r="J39" s="139">
        <f ca="1">CountyDataFull!R39</f>
        <v>0</v>
      </c>
      <c r="K39" s="139">
        <f ca="1">CountyDataFull!S39</f>
        <v>0</v>
      </c>
      <c r="L39" s="139">
        <f ca="1">CountyDataFull!T39</f>
        <v>2</v>
      </c>
      <c r="M39" s="139">
        <f ca="1">CountyDataFull!U39</f>
        <v>1</v>
      </c>
      <c r="N39" s="139">
        <f ca="1">CountyDataFull!V39</f>
        <v>1</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23</v>
      </c>
      <c r="E40" s="139">
        <f ca="1">CountyDataFull!M40</f>
        <v>24</v>
      </c>
      <c r="F40" s="139">
        <f ca="1">CountyDataFull!N40</f>
        <v>26</v>
      </c>
      <c r="G40" s="139">
        <f ca="1">CountyDataFull!O40</f>
        <v>27</v>
      </c>
      <c r="H40" s="139">
        <f ca="1">CountyDataFull!P40</f>
        <v>29</v>
      </c>
      <c r="I40" s="139">
        <f ca="1">CountyDataFull!Q40</f>
        <v>32</v>
      </c>
      <c r="J40" s="139">
        <f ca="1">CountyDataFull!R40</f>
        <v>32</v>
      </c>
      <c r="K40" s="139">
        <f ca="1">CountyDataFull!S40</f>
        <v>32</v>
      </c>
      <c r="L40" s="139">
        <f ca="1">CountyDataFull!T40</f>
        <v>29</v>
      </c>
      <c r="M40" s="139">
        <f ca="1">CountyDataFull!U40</f>
        <v>25</v>
      </c>
      <c r="N40" s="139">
        <f ca="1">CountyDataFull!V40</f>
        <v>23</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20.100000000000001</v>
      </c>
      <c r="E41" s="139">
        <f ca="1">CountyDataFull!M41</f>
        <v>13.8</v>
      </c>
      <c r="F41" s="139">
        <f ca="1">CountyDataFull!N41</f>
        <v>6.9</v>
      </c>
      <c r="G41" s="139">
        <f ca="1">CountyDataFull!O41</f>
        <v>0</v>
      </c>
      <c r="H41" s="139">
        <f ca="1">CountyDataFull!P41</f>
        <v>56.8</v>
      </c>
      <c r="I41" s="139">
        <f ca="1">CountyDataFull!Q41</f>
        <v>37</v>
      </c>
      <c r="J41" s="139">
        <f ca="1">CountyDataFull!R41</f>
        <v>31.5</v>
      </c>
      <c r="K41" s="139">
        <f ca="1">CountyDataFull!S41</f>
        <v>40</v>
      </c>
      <c r="L41" s="139">
        <f ca="1">CountyDataFull!T41</f>
        <v>0</v>
      </c>
      <c r="M41" s="139">
        <f ca="1">CountyDataFull!U41</f>
        <v>8.4</v>
      </c>
      <c r="N41" s="139">
        <f ca="1">CountyDataFull!V41</f>
        <v>49.6</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3</v>
      </c>
      <c r="E42" s="139">
        <f ca="1">CountyDataFull!M42</f>
        <v>2</v>
      </c>
      <c r="F42" s="139">
        <f ca="1">CountyDataFull!N42</f>
        <v>1</v>
      </c>
      <c r="G42" s="139">
        <f ca="1">CountyDataFull!O42</f>
        <v>0</v>
      </c>
      <c r="H42" s="139">
        <f ca="1">CountyDataFull!P42</f>
        <v>8</v>
      </c>
      <c r="I42" s="139">
        <f ca="1">CountyDataFull!Q42</f>
        <v>5</v>
      </c>
      <c r="J42" s="139">
        <f ca="1">CountyDataFull!R42</f>
        <v>4</v>
      </c>
      <c r="K42" s="139">
        <f ca="1">CountyDataFull!S42</f>
        <v>5</v>
      </c>
      <c r="L42" s="139">
        <f ca="1">CountyDataFull!T42</f>
        <v>0</v>
      </c>
      <c r="M42" s="139">
        <f ca="1">CountyDataFull!U42</f>
        <v>1</v>
      </c>
      <c r="N42" s="139">
        <f ca="1">CountyDataFull!V42</f>
        <v>6</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149</v>
      </c>
      <c r="E43" s="153">
        <f ca="1">CountyDataFull!M43</f>
        <v>145</v>
      </c>
      <c r="F43" s="153">
        <f ca="1">CountyDataFull!N43</f>
        <v>145</v>
      </c>
      <c r="G43" s="153">
        <f ca="1">CountyDataFull!O43</f>
        <v>140</v>
      </c>
      <c r="H43" s="153">
        <f ca="1">CountyDataFull!P43</f>
        <v>141</v>
      </c>
      <c r="I43" s="153">
        <f ca="1">CountyDataFull!Q43</f>
        <v>135</v>
      </c>
      <c r="J43" s="153">
        <f ca="1">CountyDataFull!R43</f>
        <v>127</v>
      </c>
      <c r="K43" s="153">
        <f ca="1">CountyDataFull!S43</f>
        <v>125</v>
      </c>
      <c r="L43" s="153">
        <f ca="1">CountyDataFull!T43</f>
        <v>129</v>
      </c>
      <c r="M43" s="153">
        <f ca="1">CountyDataFull!U43</f>
        <v>119</v>
      </c>
      <c r="N43" s="153">
        <f ca="1">CountyDataFull!V43</f>
        <v>121</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7.1</v>
      </c>
      <c r="E44" s="139">
        <f ca="1">CountyDataFull!H44</f>
        <v>7.1</v>
      </c>
      <c r="F44" s="139">
        <f ca="1">CountyDataFull!I44</f>
        <v>28.6</v>
      </c>
      <c r="G44" s="139">
        <f ca="1">CountyDataFull!J44</f>
        <v>28.6</v>
      </c>
      <c r="H44" s="139">
        <f ca="1">CountyDataFull!K44</f>
        <v>28.6</v>
      </c>
      <c r="I44" s="139">
        <f ca="1">CountyDataFull!L44</f>
        <v>28.6</v>
      </c>
      <c r="J44" s="139">
        <f ca="1">CountyDataFull!M44</f>
        <v>28.6</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14</v>
      </c>
      <c r="E45" s="139">
        <f ca="1">CountyDataFull!H45</f>
        <v>7</v>
      </c>
      <c r="F45" s="139">
        <f ca="1">CountyDataFull!I45</f>
        <v>0.5</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t="str">
        <f ca="1">CountyDataFull!I46</f>
        <v>.</v>
      </c>
      <c r="G46" s="139">
        <f ca="1">CountyDataFull!J46</f>
        <v>7.1</v>
      </c>
      <c r="H46" s="139">
        <f ca="1">CountyDataFull!K46</f>
        <v>28.6</v>
      </c>
      <c r="I46" s="139">
        <f ca="1">CountyDataFull!L46</f>
        <v>42.9</v>
      </c>
      <c r="J46" s="139">
        <f ca="1">CountyDataFull!M46</f>
        <v>50</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f ca="1">CountyDataFull!H47</f>
        <v>7.1</v>
      </c>
      <c r="F47" s="139">
        <f ca="1">CountyDataFull!I47</f>
        <v>21.4</v>
      </c>
      <c r="G47" s="139">
        <f ca="1">CountyDataFull!J47</f>
        <v>21.4</v>
      </c>
      <c r="H47" s="139">
        <f ca="1">CountyDataFull!K47</f>
        <v>21.4</v>
      </c>
      <c r="I47" s="139">
        <f ca="1">CountyDataFull!L47</f>
        <v>21.4</v>
      </c>
      <c r="J47" s="139">
        <f ca="1">CountyDataFull!M47</f>
        <v>21.4</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92.9</v>
      </c>
      <c r="E50" s="139">
        <f ca="1">CountyDataFull!H50</f>
        <v>85.7</v>
      </c>
      <c r="F50" s="139">
        <f ca="1">CountyDataFull!I50</f>
        <v>50</v>
      </c>
      <c r="G50" s="139">
        <f ca="1">CountyDataFull!J50</f>
        <v>42.9</v>
      </c>
      <c r="H50" s="139">
        <f ca="1">CountyDataFull!K50</f>
        <v>21.4</v>
      </c>
      <c r="I50" s="139">
        <f ca="1">CountyDataFull!L50</f>
        <v>7.1</v>
      </c>
      <c r="J50" s="139" t="str">
        <f ca="1">CountyDataFull!M50</f>
        <v>.</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8.8000000000000007</v>
      </c>
      <c r="E51" s="139">
        <f ca="1">CountyDataFull!H51</f>
        <v>8.8000000000000007</v>
      </c>
      <c r="F51" s="139">
        <f ca="1">CountyDataFull!I51</f>
        <v>23.5</v>
      </c>
      <c r="G51" s="139">
        <f ca="1">CountyDataFull!J51</f>
        <v>38.200000000000003</v>
      </c>
      <c r="H51" s="139">
        <f ca="1">CountyDataFull!K51</f>
        <v>44.1</v>
      </c>
      <c r="I51" s="139">
        <f ca="1">CountyDataFull!L51</f>
        <v>44.1</v>
      </c>
      <c r="J51" s="139">
        <f ca="1">CountyDataFull!M51</f>
        <v>44.1</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34</v>
      </c>
      <c r="E52" s="139">
        <f ca="1">CountyDataFull!H52</f>
        <v>13</v>
      </c>
      <c r="F52" s="139">
        <f ca="1">CountyDataFull!I52</f>
        <v>0.38200000000000001</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f ca="1">CountyDataFull!I53</f>
        <v>8.8000000000000007</v>
      </c>
      <c r="G53" s="139">
        <f ca="1">CountyDataFull!J53</f>
        <v>32.4</v>
      </c>
      <c r="H53" s="139">
        <f ca="1">CountyDataFull!K53</f>
        <v>38.200000000000003</v>
      </c>
      <c r="I53" s="139">
        <f ca="1">CountyDataFull!L53</f>
        <v>38.200000000000003</v>
      </c>
      <c r="J53" s="139">
        <f ca="1">CountyDataFull!M53</f>
        <v>38.200000000000003</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f ca="1">CountyDataFull!G54</f>
        <v>2.9</v>
      </c>
      <c r="E54" s="139">
        <f ca="1">CountyDataFull!H54</f>
        <v>5.9</v>
      </c>
      <c r="F54" s="139">
        <f ca="1">CountyDataFull!I54</f>
        <v>5.9</v>
      </c>
      <c r="G54" s="139">
        <f ca="1">CountyDataFull!J54</f>
        <v>5.9</v>
      </c>
      <c r="H54" s="139">
        <f ca="1">CountyDataFull!K54</f>
        <v>5.9</v>
      </c>
      <c r="I54" s="139">
        <f ca="1">CountyDataFull!L54</f>
        <v>5.9</v>
      </c>
      <c r="J54" s="139">
        <f ca="1">CountyDataFull!M54</f>
        <v>5.9</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f ca="1">CountyDataFull!H55</f>
        <v>2.9</v>
      </c>
      <c r="F55" s="139">
        <f ca="1">CountyDataFull!I55</f>
        <v>2.9</v>
      </c>
      <c r="G55" s="139">
        <f ca="1">CountyDataFull!J55</f>
        <v>2.9</v>
      </c>
      <c r="H55" s="139">
        <f ca="1">CountyDataFull!K55</f>
        <v>2.9</v>
      </c>
      <c r="I55" s="139">
        <f ca="1">CountyDataFull!L55</f>
        <v>2.9</v>
      </c>
      <c r="J55" s="139">
        <f ca="1">CountyDataFull!M55</f>
        <v>2.9</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t="str">
        <f ca="1">CountyDataFull!H56</f>
        <v>.</v>
      </c>
      <c r="F56" s="139" t="str">
        <f ca="1">CountyDataFull!I56</f>
        <v>.</v>
      </c>
      <c r="G56" s="139" t="str">
        <f ca="1">CountyDataFull!J56</f>
        <v>.</v>
      </c>
      <c r="H56" s="139" t="str">
        <f ca="1">CountyDataFull!K56</f>
        <v>.</v>
      </c>
      <c r="I56" s="139" t="str">
        <f ca="1">CountyDataFull!L56</f>
        <v>.</v>
      </c>
      <c r="J56" s="139" t="str">
        <f ca="1">CountyDataFull!M56</f>
        <v>.</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88.2</v>
      </c>
      <c r="E57" s="139">
        <f ca="1">CountyDataFull!H57</f>
        <v>82.4</v>
      </c>
      <c r="F57" s="139">
        <f ca="1">CountyDataFull!I57</f>
        <v>58.8</v>
      </c>
      <c r="G57" s="139">
        <f ca="1">CountyDataFull!J57</f>
        <v>20.6</v>
      </c>
      <c r="H57" s="139">
        <f ca="1">CountyDataFull!K57</f>
        <v>8.8000000000000007</v>
      </c>
      <c r="I57" s="139">
        <f ca="1">CountyDataFull!L57</f>
        <v>8.8000000000000007</v>
      </c>
      <c r="J57" s="139">
        <f ca="1">CountyDataFull!M57</f>
        <v>8.8000000000000007</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8.3000000000000007</v>
      </c>
      <c r="E58" s="139">
        <f ca="1">CountyDataFull!H58</f>
        <v>8.3000000000000007</v>
      </c>
      <c r="F58" s="139">
        <f ca="1">CountyDataFull!I58</f>
        <v>25</v>
      </c>
      <c r="G58" s="139">
        <f ca="1">CountyDataFull!J58</f>
        <v>35.4</v>
      </c>
      <c r="H58" s="139">
        <f ca="1">CountyDataFull!K58</f>
        <v>39.6</v>
      </c>
      <c r="I58" s="139">
        <f ca="1">CountyDataFull!L58</f>
        <v>39.6</v>
      </c>
      <c r="J58" s="139">
        <f ca="1">CountyDataFull!M58</f>
        <v>39.6</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48</v>
      </c>
      <c r="E59" s="139">
        <f ca="1">CountyDataFull!H59</f>
        <v>20</v>
      </c>
      <c r="F59" s="139">
        <f ca="1">CountyDataFull!I59</f>
        <v>0.41699999999999998</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f ca="1">CountyDataFull!I60</f>
        <v>6.3</v>
      </c>
      <c r="G60" s="139">
        <f ca="1">CountyDataFull!J60</f>
        <v>25</v>
      </c>
      <c r="H60" s="139">
        <f ca="1">CountyDataFull!K60</f>
        <v>35.4</v>
      </c>
      <c r="I60" s="139">
        <f ca="1">CountyDataFull!L60</f>
        <v>39.6</v>
      </c>
      <c r="J60" s="139">
        <f ca="1">CountyDataFull!M60</f>
        <v>41.7</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f ca="1">CountyDataFull!G61</f>
        <v>2.1</v>
      </c>
      <c r="E61" s="139">
        <f ca="1">CountyDataFull!H61</f>
        <v>6.3</v>
      </c>
      <c r="F61" s="139">
        <f ca="1">CountyDataFull!I61</f>
        <v>10.4</v>
      </c>
      <c r="G61" s="139">
        <f ca="1">CountyDataFull!J61</f>
        <v>10.4</v>
      </c>
      <c r="H61" s="139">
        <f ca="1">CountyDataFull!K61</f>
        <v>10.4</v>
      </c>
      <c r="I61" s="139">
        <f ca="1">CountyDataFull!L61</f>
        <v>10.4</v>
      </c>
      <c r="J61" s="139">
        <f ca="1">CountyDataFull!M61</f>
        <v>10.4</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f ca="1">CountyDataFull!H62</f>
        <v>2.1</v>
      </c>
      <c r="F62" s="139">
        <f ca="1">CountyDataFull!I62</f>
        <v>2.1</v>
      </c>
      <c r="G62" s="139">
        <f ca="1">CountyDataFull!J62</f>
        <v>2.1</v>
      </c>
      <c r="H62" s="139">
        <f ca="1">CountyDataFull!K62</f>
        <v>2.1</v>
      </c>
      <c r="I62" s="139">
        <f ca="1">CountyDataFull!L62</f>
        <v>2.1</v>
      </c>
      <c r="J62" s="139">
        <f ca="1">CountyDataFull!M62</f>
        <v>2.1</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t="str">
        <f ca="1">CountyDataFull!H63</f>
        <v>.</v>
      </c>
      <c r="F63" s="139" t="str">
        <f ca="1">CountyDataFull!I63</f>
        <v>.</v>
      </c>
      <c r="G63" s="139" t="str">
        <f ca="1">CountyDataFull!J63</f>
        <v>.</v>
      </c>
      <c r="H63" s="139" t="str">
        <f ca="1">CountyDataFull!K63</f>
        <v>.</v>
      </c>
      <c r="I63" s="139" t="str">
        <f ca="1">CountyDataFull!L63</f>
        <v>.</v>
      </c>
      <c r="J63" s="139" t="str">
        <f ca="1">CountyDataFull!M63</f>
        <v>.</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89.6</v>
      </c>
      <c r="E64" s="139">
        <f ca="1">CountyDataFull!H64</f>
        <v>83.3</v>
      </c>
      <c r="F64" s="139">
        <f ca="1">CountyDataFull!I64</f>
        <v>56.3</v>
      </c>
      <c r="G64" s="139">
        <f ca="1">CountyDataFull!J64</f>
        <v>27.1</v>
      </c>
      <c r="H64" s="139">
        <f ca="1">CountyDataFull!K64</f>
        <v>12.5</v>
      </c>
      <c r="I64" s="139">
        <f ca="1">CountyDataFull!L64</f>
        <v>8.3000000000000007</v>
      </c>
      <c r="J64" s="139">
        <f ca="1">CountyDataFull!M64</f>
        <v>6.3</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4</v>
      </c>
      <c r="E65" s="139">
        <f t="shared" ca="1" si="8"/>
        <v>5</v>
      </c>
      <c r="F65" s="139">
        <f t="shared" ca="1" si="8"/>
        <v>7</v>
      </c>
      <c r="G65" s="139">
        <f t="shared" ca="1" si="8"/>
        <v>2</v>
      </c>
      <c r="H65" s="139">
        <f t="shared" ca="1" si="8"/>
        <v>10</v>
      </c>
      <c r="I65" s="139" t="str">
        <f t="shared" ca="1" si="8"/>
        <v>.</v>
      </c>
      <c r="J65" s="139">
        <f t="shared" ca="1" si="8"/>
        <v>1</v>
      </c>
      <c r="K65" s="139">
        <f t="shared" ca="1" si="8"/>
        <v>1</v>
      </c>
      <c r="L65" s="139">
        <f t="shared" ca="1" si="8"/>
        <v>3</v>
      </c>
      <c r="M65" s="139">
        <f t="shared" ca="1" si="8"/>
        <v>1</v>
      </c>
      <c r="N65" s="140">
        <f t="shared" ca="1" si="8"/>
        <v>2</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1</v>
      </c>
      <c r="E66" s="139">
        <f t="shared" ca="1" si="8"/>
        <v>1</v>
      </c>
      <c r="F66" s="139" t="str">
        <f t="shared" ca="1" si="8"/>
        <v>.</v>
      </c>
      <c r="G66" s="139" t="str">
        <f t="shared" ca="1" si="8"/>
        <v>.</v>
      </c>
      <c r="H66" s="139" t="str">
        <f t="shared" ca="1" si="8"/>
        <v>.</v>
      </c>
      <c r="I66" s="139" t="str">
        <f t="shared" ca="1" si="8"/>
        <v>.</v>
      </c>
      <c r="J66" s="139" t="str">
        <f t="shared" ca="1" si="8"/>
        <v>.</v>
      </c>
      <c r="K66" s="139" t="str">
        <f t="shared" ca="1" si="8"/>
        <v>.</v>
      </c>
      <c r="L66" s="139" t="str">
        <f t="shared" ca="1" si="8"/>
        <v>.</v>
      </c>
      <c r="M66" s="139" t="str">
        <f t="shared" ca="1" si="8"/>
        <v>.</v>
      </c>
      <c r="N66" s="140" t="str">
        <f t="shared" ca="1" si="8"/>
        <v>.</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2</v>
      </c>
      <c r="E67" s="139">
        <f t="shared" ca="1" si="8"/>
        <v>3</v>
      </c>
      <c r="F67" s="139">
        <f t="shared" ca="1" si="8"/>
        <v>3</v>
      </c>
      <c r="G67" s="139">
        <f t="shared" ca="1" si="8"/>
        <v>2</v>
      </c>
      <c r="H67" s="139">
        <f t="shared" ca="1" si="8"/>
        <v>4</v>
      </c>
      <c r="I67" s="139">
        <f t="shared" ca="1" si="8"/>
        <v>4</v>
      </c>
      <c r="J67" s="139">
        <f t="shared" ca="1" si="8"/>
        <v>3</v>
      </c>
      <c r="K67" s="139">
        <f t="shared" ca="1" si="8"/>
        <v>5</v>
      </c>
      <c r="L67" s="139">
        <f t="shared" ca="1" si="8"/>
        <v>6</v>
      </c>
      <c r="M67" s="139">
        <f t="shared" ca="1" si="8"/>
        <v>4</v>
      </c>
      <c r="N67" s="140">
        <f t="shared" ca="1" si="8"/>
        <v>7</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4</v>
      </c>
      <c r="E68" s="139">
        <f t="shared" ca="1" si="8"/>
        <v>4</v>
      </c>
      <c r="F68" s="139" t="str">
        <f t="shared" ca="1" si="8"/>
        <v>.</v>
      </c>
      <c r="G68" s="139">
        <f t="shared" ca="1" si="8"/>
        <v>4</v>
      </c>
      <c r="H68" s="139">
        <f t="shared" ca="1" si="8"/>
        <v>1</v>
      </c>
      <c r="I68" s="139">
        <f t="shared" ca="1" si="8"/>
        <v>4</v>
      </c>
      <c r="J68" s="139">
        <f t="shared" ca="1" si="8"/>
        <v>2</v>
      </c>
      <c r="K68" s="139">
        <f t="shared" ca="1" si="8"/>
        <v>2</v>
      </c>
      <c r="L68" s="139">
        <f t="shared" ca="1" si="8"/>
        <v>1</v>
      </c>
      <c r="M68" s="139">
        <f t="shared" ca="1" si="8"/>
        <v>1</v>
      </c>
      <c r="N68" s="140" t="str">
        <f t="shared" ca="1" si="8"/>
        <v>.</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0</v>
      </c>
      <c r="E69" s="139">
        <f ca="1">CountyDataFull!K69</f>
        <v>0</v>
      </c>
      <c r="F69" s="139">
        <f ca="1">CountyDataFull!L69</f>
        <v>29</v>
      </c>
      <c r="G69" s="139">
        <f ca="1">CountyDataFull!M69</f>
        <v>4</v>
      </c>
      <c r="H69" s="139">
        <f ca="1">CountyDataFull!N69</f>
        <v>28</v>
      </c>
      <c r="I69" s="139">
        <f ca="1">CountyDataFull!O69</f>
        <v>29</v>
      </c>
      <c r="J69" s="139">
        <f ca="1">CountyDataFull!P69</f>
        <v>38</v>
      </c>
      <c r="K69" s="139">
        <f ca="1">CountyDataFull!Q69</f>
        <v>57</v>
      </c>
      <c r="L69" s="139">
        <f ca="1">CountyDataFull!R69</f>
        <v>34</v>
      </c>
      <c r="M69" s="139">
        <f ca="1">CountyDataFull!S69</f>
        <v>53</v>
      </c>
      <c r="N69" s="139">
        <f ca="1">CountyDataFull!T69</f>
        <v>40</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0</v>
      </c>
      <c r="E70" s="139">
        <f ca="1">CountyDataFull!K70</f>
        <v>0</v>
      </c>
      <c r="F70" s="139">
        <f ca="1">CountyDataFull!L70</f>
        <v>1</v>
      </c>
      <c r="G70" s="139">
        <f ca="1">CountyDataFull!M70</f>
        <v>0</v>
      </c>
      <c r="H70" s="139">
        <f ca="1">CountyDataFull!N70</f>
        <v>3</v>
      </c>
      <c r="I70" s="139">
        <f ca="1">CountyDataFull!O70</f>
        <v>0</v>
      </c>
      <c r="J70" s="139">
        <f ca="1">CountyDataFull!P70</f>
        <v>7</v>
      </c>
      <c r="K70" s="139">
        <f ca="1">CountyDataFull!Q70</f>
        <v>3</v>
      </c>
      <c r="L70" s="139">
        <f ca="1">CountyDataFull!R70</f>
        <v>6</v>
      </c>
      <c r="M70" s="139">
        <f ca="1">CountyDataFull!S70</f>
        <v>1</v>
      </c>
      <c r="N70" s="139">
        <f ca="1">CountyDataFull!T70</f>
        <v>0</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4</v>
      </c>
      <c r="E71" s="562">
        <f ca="1">CountyDataFull!I71</f>
        <v>12</v>
      </c>
      <c r="F71" s="562">
        <f ca="1">CountyDataFull!J71</f>
        <v>17</v>
      </c>
      <c r="G71" s="562">
        <f ca="1">CountyDataFull!K71</f>
        <v>19</v>
      </c>
      <c r="H71" s="562">
        <f ca="1">CountyDataFull!L71</f>
        <v>19</v>
      </c>
      <c r="I71" s="562">
        <f ca="1">CountyDataFull!M71</f>
        <v>19</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f ca="1">CountyDataFull!I72</f>
        <v>3</v>
      </c>
      <c r="F72" s="562">
        <f ca="1">CountyDataFull!J72</f>
        <v>12</v>
      </c>
      <c r="G72" s="562">
        <f ca="1">CountyDataFull!K72</f>
        <v>17</v>
      </c>
      <c r="H72" s="562">
        <f ca="1">CountyDataFull!L72</f>
        <v>19</v>
      </c>
      <c r="I72" s="562">
        <f ca="1">CountyDataFull!M72</f>
        <v>20</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3</v>
      </c>
      <c r="E73" s="562">
        <f ca="1">CountyDataFull!I73</f>
        <v>5</v>
      </c>
      <c r="F73" s="562">
        <f ca="1">CountyDataFull!J73</f>
        <v>5</v>
      </c>
      <c r="G73" s="562">
        <f ca="1">CountyDataFull!K73</f>
        <v>5</v>
      </c>
      <c r="H73" s="562">
        <f ca="1">CountyDataFull!L73</f>
        <v>5</v>
      </c>
      <c r="I73" s="562">
        <f ca="1">CountyDataFull!M73</f>
        <v>5</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f ca="1">CountyDataFull!H74</f>
        <v>1</v>
      </c>
      <c r="E74" s="562">
        <f ca="1">CountyDataFull!I74</f>
        <v>1</v>
      </c>
      <c r="F74" s="562">
        <f ca="1">CountyDataFull!J74</f>
        <v>1</v>
      </c>
      <c r="G74" s="562">
        <f ca="1">CountyDataFull!K74</f>
        <v>1</v>
      </c>
      <c r="H74" s="562">
        <f ca="1">CountyDataFull!L74</f>
        <v>1</v>
      </c>
      <c r="I74" s="562">
        <f ca="1">CountyDataFull!M74</f>
        <v>1</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t="str">
        <f ca="1">CountyDataFull!H75</f>
        <v>.</v>
      </c>
      <c r="E75" s="562" t="str">
        <f ca="1">CountyDataFull!I75</f>
        <v>.</v>
      </c>
      <c r="F75" s="562" t="str">
        <f ca="1">CountyDataFull!J75</f>
        <v>.</v>
      </c>
      <c r="G75" s="562" t="str">
        <f ca="1">CountyDataFull!K75</f>
        <v>.</v>
      </c>
      <c r="H75" s="562" t="str">
        <f ca="1">CountyDataFull!L75</f>
        <v>.</v>
      </c>
      <c r="I75" s="562" t="str">
        <f ca="1">CountyDataFull!M75</f>
        <v>.</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40</v>
      </c>
      <c r="E76" s="562">
        <f ca="1">CountyDataFull!I76</f>
        <v>27</v>
      </c>
      <c r="F76" s="562">
        <f ca="1">CountyDataFull!J76</f>
        <v>13</v>
      </c>
      <c r="G76" s="562">
        <f ca="1">CountyDataFull!K76</f>
        <v>6</v>
      </c>
      <c r="H76" s="562">
        <f ca="1">CountyDataFull!L76</f>
        <v>4</v>
      </c>
      <c r="I76" s="562">
        <f ca="1">CountyDataFull!M76</f>
        <v>3</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t="str">
        <f t="shared" ca="1" si="10"/>
        <v>.</v>
      </c>
      <c r="L77" s="139" t="str">
        <f t="shared" ca="1" si="10"/>
        <v>.</v>
      </c>
      <c r="M77" s="139">
        <f t="shared" ca="1" si="10"/>
        <v>1</v>
      </c>
      <c r="N77" s="140">
        <f t="shared" ca="1" si="10"/>
        <v>2</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34</v>
      </c>
      <c r="E78" s="139">
        <f t="shared" ca="1" si="10"/>
        <v>33</v>
      </c>
      <c r="F78" s="139">
        <f t="shared" ca="1" si="10"/>
        <v>30</v>
      </c>
      <c r="G78" s="139">
        <f t="shared" ca="1" si="10"/>
        <v>29</v>
      </c>
      <c r="H78" s="139">
        <f t="shared" ca="1" si="10"/>
        <v>46</v>
      </c>
      <c r="I78" s="139">
        <f t="shared" ca="1" si="10"/>
        <v>30</v>
      </c>
      <c r="J78" s="139">
        <f t="shared" ca="1" si="10"/>
        <v>43</v>
      </c>
      <c r="K78" s="139">
        <f t="shared" ca="1" si="10"/>
        <v>57</v>
      </c>
      <c r="L78" s="139">
        <f t="shared" ca="1" si="10"/>
        <v>48</v>
      </c>
      <c r="M78" s="139">
        <f t="shared" ca="1" si="10"/>
        <v>68</v>
      </c>
      <c r="N78" s="140">
        <f t="shared" ca="1" si="10"/>
        <v>57</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14</v>
      </c>
      <c r="E79" s="139">
        <f t="shared" ca="1" si="10"/>
        <v>18</v>
      </c>
      <c r="F79" s="139">
        <f t="shared" ca="1" si="10"/>
        <v>10</v>
      </c>
      <c r="G79" s="139">
        <f t="shared" ca="1" si="10"/>
        <v>7</v>
      </c>
      <c r="H79" s="139">
        <f t="shared" ca="1" si="10"/>
        <v>14</v>
      </c>
      <c r="I79" s="139">
        <f t="shared" ca="1" si="10"/>
        <v>26</v>
      </c>
      <c r="J79" s="139">
        <f t="shared" ca="1" si="10"/>
        <v>15</v>
      </c>
      <c r="K79" s="139">
        <f t="shared" ca="1" si="10"/>
        <v>18</v>
      </c>
      <c r="L79" s="139">
        <f t="shared" ca="1" si="10"/>
        <v>26</v>
      </c>
      <c r="M79" s="139">
        <f t="shared" ca="1" si="10"/>
        <v>17</v>
      </c>
      <c r="N79" s="140">
        <f t="shared" ca="1" si="10"/>
        <v>19</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4</v>
      </c>
      <c r="E80" s="139">
        <f t="shared" ca="1" si="10"/>
        <v>2</v>
      </c>
      <c r="F80" s="139">
        <f t="shared" ca="1" si="10"/>
        <v>5</v>
      </c>
      <c r="G80" s="139">
        <f t="shared" ca="1" si="10"/>
        <v>6</v>
      </c>
      <c r="H80" s="139">
        <f t="shared" ca="1" si="10"/>
        <v>5</v>
      </c>
      <c r="I80" s="139">
        <f t="shared" ca="1" si="10"/>
        <v>5</v>
      </c>
      <c r="J80" s="139">
        <f t="shared" ca="1" si="10"/>
        <v>10</v>
      </c>
      <c r="K80" s="139">
        <f t="shared" ca="1" si="10"/>
        <v>8</v>
      </c>
      <c r="L80" s="139">
        <f t="shared" ca="1" si="10"/>
        <v>11</v>
      </c>
      <c r="M80" s="139">
        <f t="shared" ca="1" si="10"/>
        <v>9</v>
      </c>
      <c r="N80" s="140">
        <f t="shared" ca="1" si="10"/>
        <v>3</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t="str">
        <f t="shared" ca="1" si="10"/>
        <v>.</v>
      </c>
      <c r="E81" s="139" t="str">
        <f t="shared" ca="1" si="10"/>
        <v>.</v>
      </c>
      <c r="F81" s="139" t="str">
        <f t="shared" ca="1" si="10"/>
        <v>.</v>
      </c>
      <c r="G81" s="139">
        <f t="shared" ca="1" si="10"/>
        <v>2</v>
      </c>
      <c r="H81" s="139" t="str">
        <f t="shared" ca="1" si="10"/>
        <v>.</v>
      </c>
      <c r="I81" s="139" t="str">
        <f t="shared" ca="1" si="10"/>
        <v>.</v>
      </c>
      <c r="J81" s="139" t="str">
        <f t="shared" ca="1" si="10"/>
        <v>.</v>
      </c>
      <c r="K81" s="139" t="str">
        <f t="shared" ca="1" si="10"/>
        <v>.</v>
      </c>
      <c r="L81" s="139" t="str">
        <f t="shared" ca="1" si="10"/>
        <v>.</v>
      </c>
      <c r="M81" s="139" t="str">
        <f t="shared" ca="1" si="10"/>
        <v>.</v>
      </c>
      <c r="N81" s="140" t="str">
        <f t="shared" ca="1" si="10"/>
        <v>.</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2</v>
      </c>
      <c r="E82" s="139">
        <f t="shared" ca="1" si="10"/>
        <v>1</v>
      </c>
      <c r="F82" s="139">
        <f t="shared" ca="1" si="10"/>
        <v>3</v>
      </c>
      <c r="G82" s="139">
        <f t="shared" ca="1" si="10"/>
        <v>2</v>
      </c>
      <c r="H82" s="139">
        <f t="shared" ca="1" si="10"/>
        <v>5</v>
      </c>
      <c r="I82" s="139" t="str">
        <f t="shared" ca="1" si="10"/>
        <v>.</v>
      </c>
      <c r="J82" s="139" t="str">
        <f t="shared" ca="1" si="10"/>
        <v>.</v>
      </c>
      <c r="K82" s="139">
        <f t="shared" ca="1" si="10"/>
        <v>3</v>
      </c>
      <c r="L82" s="139">
        <f t="shared" ca="1" si="10"/>
        <v>3</v>
      </c>
      <c r="M82" s="139">
        <f t="shared" ca="1" si="10"/>
        <v>1</v>
      </c>
      <c r="N82" s="140">
        <f t="shared" ca="1" si="10"/>
        <v>2</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1</v>
      </c>
      <c r="E83" s="139">
        <f t="shared" ca="1" si="10"/>
        <v>3</v>
      </c>
      <c r="F83" s="139">
        <f t="shared" ca="1" si="10"/>
        <v>1</v>
      </c>
      <c r="G83" s="139">
        <f t="shared" ca="1" si="10"/>
        <v>1</v>
      </c>
      <c r="H83" s="139">
        <f t="shared" ca="1" si="10"/>
        <v>1</v>
      </c>
      <c r="I83" s="139" t="str">
        <f t="shared" ca="1" si="10"/>
        <v>.</v>
      </c>
      <c r="J83" s="139" t="str">
        <f t="shared" ca="1" si="10"/>
        <v>.</v>
      </c>
      <c r="K83" s="139">
        <f t="shared" ca="1" si="10"/>
        <v>1</v>
      </c>
      <c r="L83" s="139" t="str">
        <f t="shared" ca="1" si="10"/>
        <v>.</v>
      </c>
      <c r="M83" s="139">
        <f t="shared" ca="1" si="10"/>
        <v>1</v>
      </c>
      <c r="N83" s="140">
        <f t="shared" ca="1" si="10"/>
        <v>1</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16.100000000000001</v>
      </c>
      <c r="E84" s="642">
        <f t="shared" ca="1" si="10"/>
        <v>4.2</v>
      </c>
      <c r="F84" s="642">
        <f t="shared" ca="1" si="10"/>
        <v>14.3</v>
      </c>
      <c r="G84" s="642">
        <f t="shared" ca="1" si="10"/>
        <v>10.3</v>
      </c>
      <c r="H84" s="642">
        <f t="shared" ca="1" si="10"/>
        <v>26.3</v>
      </c>
      <c r="I84" s="642">
        <f t="shared" ca="1" si="10"/>
        <v>6.9</v>
      </c>
      <c r="J84" s="642">
        <f t="shared" ca="1" si="10"/>
        <v>8.5</v>
      </c>
      <c r="K84" s="642">
        <f t="shared" ca="1" si="10"/>
        <v>6</v>
      </c>
      <c r="L84" s="642">
        <f t="shared" ca="1" si="10"/>
        <v>4.7</v>
      </c>
      <c r="M84" s="642">
        <f t="shared" ca="1" si="10"/>
        <v>4.5</v>
      </c>
      <c r="N84" s="643">
        <f t="shared" ca="1" si="10"/>
        <v>10.1</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Trinity</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29</v>
      </c>
      <c r="H7" s="137">
        <f t="shared" ca="1" si="1"/>
        <v>31</v>
      </c>
      <c r="I7" s="137">
        <f t="shared" ca="1" si="1"/>
        <v>28</v>
      </c>
      <c r="J7" s="137">
        <f t="shared" ca="1" si="1"/>
        <v>26</v>
      </c>
      <c r="K7" s="137">
        <f t="shared" ca="1" si="1"/>
        <v>27</v>
      </c>
      <c r="L7" s="137">
        <f t="shared" ca="1" si="1"/>
        <v>27</v>
      </c>
      <c r="M7" s="137">
        <f t="shared" ca="1" si="1"/>
        <v>27</v>
      </c>
      <c r="N7" s="137">
        <f t="shared" ca="1" si="1"/>
        <v>26</v>
      </c>
      <c r="O7" s="137">
        <f t="shared" ca="1" si="1"/>
        <v>30</v>
      </c>
      <c r="P7" s="137">
        <f t="shared" ca="1" si="1"/>
        <v>31</v>
      </c>
      <c r="Q7" s="137">
        <f t="shared" ca="1" si="1"/>
        <v>34</v>
      </c>
      <c r="R7" s="137">
        <f t="shared" ca="1" si="1"/>
        <v>32</v>
      </c>
      <c r="S7" s="137">
        <f t="shared" ca="1" si="1"/>
        <v>35</v>
      </c>
      <c r="T7" s="137">
        <f t="shared" ca="1" si="1"/>
        <v>34</v>
      </c>
      <c r="U7" s="137">
        <f t="shared" ca="1" si="1"/>
        <v>44</v>
      </c>
      <c r="V7" s="137">
        <f t="shared" ca="1" si="1"/>
        <v>41</v>
      </c>
      <c r="W7" s="137">
        <f t="shared" ca="1" si="1"/>
        <v>37</v>
      </c>
      <c r="X7" s="137">
        <f t="shared" ca="1" si="1"/>
        <v>43</v>
      </c>
      <c r="Y7" s="137">
        <f t="shared" ca="1" si="1"/>
        <v>41</v>
      </c>
      <c r="Z7" s="137">
        <f t="shared" ca="1" si="1"/>
        <v>38</v>
      </c>
      <c r="AA7" s="137">
        <f t="shared" ca="1" si="1"/>
        <v>39</v>
      </c>
      <c r="AB7" s="137">
        <f t="shared" ca="1" si="1"/>
        <v>42</v>
      </c>
      <c r="AC7" s="137">
        <f t="shared" ca="1" si="1"/>
        <v>35</v>
      </c>
      <c r="AD7" s="137">
        <f t="shared" ca="1" si="1"/>
        <v>32</v>
      </c>
      <c r="AE7" s="137">
        <f t="shared" ca="1" si="1"/>
        <v>36</v>
      </c>
      <c r="AF7" s="137">
        <f t="shared" ca="1" si="1"/>
        <v>32</v>
      </c>
      <c r="AG7" s="137">
        <f t="shared" ca="1" si="1"/>
        <v>37</v>
      </c>
      <c r="AH7" s="137">
        <f t="shared" ca="1" si="1"/>
        <v>43</v>
      </c>
      <c r="AI7" s="137">
        <f t="shared" ca="1" si="1"/>
        <v>34</v>
      </c>
      <c r="AJ7" s="137">
        <f t="shared" ca="1" si="1"/>
        <v>34</v>
      </c>
      <c r="AK7" s="137">
        <f t="shared" ca="1" si="1"/>
        <v>26</v>
      </c>
      <c r="AL7" s="137">
        <f t="shared" ca="1" si="1"/>
        <v>27</v>
      </c>
      <c r="AM7" s="137">
        <f t="shared" ref="AM7:BV7" ca="1" si="2">VLOOKUP($G$3,INDIRECT($A7 &amp; $B7&amp;"D"),COLUMN()-5,FALSE)</f>
        <v>34</v>
      </c>
      <c r="AN7" s="137">
        <f t="shared" ca="1" si="2"/>
        <v>38</v>
      </c>
      <c r="AO7" s="137">
        <f t="shared" ca="1" si="2"/>
        <v>36</v>
      </c>
      <c r="AP7" s="137">
        <f t="shared" ca="1" si="2"/>
        <v>33</v>
      </c>
      <c r="AQ7" s="137">
        <f t="shared" ca="1" si="2"/>
        <v>33</v>
      </c>
      <c r="AR7" s="137">
        <f t="shared" ca="1" si="2"/>
        <v>38</v>
      </c>
      <c r="AS7" s="137">
        <f t="shared" ca="1" si="2"/>
        <v>38</v>
      </c>
      <c r="AT7" s="137">
        <f t="shared" ca="1" si="2"/>
        <v>33</v>
      </c>
      <c r="AU7" s="137">
        <f t="shared" ca="1" si="2"/>
        <v>30</v>
      </c>
      <c r="AV7" s="137">
        <f t="shared" ca="1" si="2"/>
        <v>36</v>
      </c>
      <c r="AW7" s="137">
        <f t="shared" ca="1" si="2"/>
        <v>34</v>
      </c>
      <c r="AX7" s="137">
        <f t="shared" ca="1" si="2"/>
        <v>29</v>
      </c>
      <c r="AY7" s="137">
        <f t="shared" ca="1" si="2"/>
        <v>29</v>
      </c>
      <c r="AZ7" s="137">
        <f t="shared" ca="1" si="2"/>
        <v>24</v>
      </c>
      <c r="BA7" s="137">
        <f t="shared" ca="1" si="2"/>
        <v>29</v>
      </c>
      <c r="BB7" s="137">
        <f t="shared" ca="1" si="2"/>
        <v>28</v>
      </c>
      <c r="BC7" s="138">
        <f t="shared" ca="1" si="2"/>
        <v>46</v>
      </c>
      <c r="BD7" s="138">
        <f t="shared" ca="1" si="2"/>
        <v>49</v>
      </c>
      <c r="BE7" s="138">
        <f t="shared" ca="1" si="2"/>
        <v>41</v>
      </c>
      <c r="BF7" s="138">
        <f t="shared" ca="1" si="2"/>
        <v>31</v>
      </c>
      <c r="BG7" s="138">
        <f t="shared" ca="1" si="2"/>
        <v>30</v>
      </c>
      <c r="BH7" s="138">
        <f t="shared" ca="1" si="2"/>
        <v>36</v>
      </c>
      <c r="BI7" s="138">
        <f t="shared" ca="1" si="2"/>
        <v>37</v>
      </c>
      <c r="BJ7" s="138">
        <f t="shared" ca="1" si="2"/>
        <v>42</v>
      </c>
      <c r="BK7" s="138">
        <f t="shared" ca="1" si="2"/>
        <v>43</v>
      </c>
      <c r="BL7" s="138">
        <f t="shared" ca="1" si="2"/>
        <v>54</v>
      </c>
      <c r="BM7" s="138">
        <f t="shared" ca="1" si="2"/>
        <v>61</v>
      </c>
      <c r="BN7" s="138">
        <f t="shared" ca="1" si="2"/>
        <v>62</v>
      </c>
      <c r="BO7" s="138">
        <f t="shared" ca="1" si="2"/>
        <v>57</v>
      </c>
      <c r="BP7" s="138">
        <f t="shared" ca="1" si="2"/>
        <v>54</v>
      </c>
      <c r="BQ7" s="138">
        <f t="shared" ca="1" si="2"/>
        <v>55</v>
      </c>
      <c r="BR7" s="138">
        <f t="shared" ca="1" si="2"/>
        <v>57</v>
      </c>
      <c r="BS7" s="138">
        <f t="shared" ca="1" si="2"/>
        <v>48</v>
      </c>
      <c r="BT7" s="138">
        <f t="shared" ca="1" si="2"/>
        <v>53</v>
      </c>
      <c r="BU7" s="138">
        <f t="shared" ca="1" si="2"/>
        <v>62</v>
      </c>
      <c r="BV7" s="138">
        <f t="shared" ca="1" si="2"/>
        <v>72</v>
      </c>
      <c r="BW7" s="138">
        <f t="shared" ref="BV7:CA22" ca="1" si="3">VLOOKUP($G$3,INDIRECT($A7 &amp; $B7&amp;"D"),COLUMN()-5,FALSE)</f>
        <v>68</v>
      </c>
      <c r="BX7" s="138">
        <f t="shared" ca="1" si="3"/>
        <v>68</v>
      </c>
      <c r="BY7" s="138">
        <f t="shared" ca="1" si="3"/>
        <v>66</v>
      </c>
      <c r="BZ7" s="138">
        <f t="shared" ca="1" si="3"/>
        <v>54</v>
      </c>
      <c r="CA7" s="138">
        <f t="shared" ca="1" si="3"/>
        <v>57</v>
      </c>
      <c r="CB7" s="227"/>
      <c r="CC7" s="126" t="s">
        <v>2142</v>
      </c>
    </row>
    <row r="8" spans="1:81" x14ac:dyDescent="0.5">
      <c r="A8" s="130" t="s">
        <v>145</v>
      </c>
      <c r="B8" s="133" t="s">
        <v>301</v>
      </c>
      <c r="C8" s="133">
        <v>0</v>
      </c>
      <c r="D8" s="128">
        <v>1</v>
      </c>
      <c r="E8" s="128">
        <v>0</v>
      </c>
      <c r="F8" s="205" t="s">
        <v>183</v>
      </c>
      <c r="G8" s="137">
        <f t="shared" ref="G8:P22" ca="1" si="4">VLOOKUP($G$3,INDIRECT($A8 &amp; $B8&amp;"D"),COLUMN()-5,FALSE)</f>
        <v>7</v>
      </c>
      <c r="H8" s="137">
        <f t="shared" ca="1" si="4"/>
        <v>7</v>
      </c>
      <c r="I8" s="137">
        <f t="shared" ca="1" si="4"/>
        <v>7</v>
      </c>
      <c r="J8" s="137">
        <f t="shared" ca="1" si="4"/>
        <v>11</v>
      </c>
      <c r="K8" s="137">
        <f t="shared" ca="1" si="4"/>
        <v>15</v>
      </c>
      <c r="L8" s="137">
        <f t="shared" ca="1" si="4"/>
        <v>13</v>
      </c>
      <c r="M8" s="137">
        <f t="shared" ca="1" si="4"/>
        <v>21</v>
      </c>
      <c r="N8" s="137">
        <f t="shared" ca="1" si="4"/>
        <v>24</v>
      </c>
      <c r="O8" s="137">
        <f t="shared" ca="1" si="4"/>
        <v>28</v>
      </c>
      <c r="P8" s="137">
        <f t="shared" ca="1" si="4"/>
        <v>38</v>
      </c>
      <c r="Q8" s="137">
        <f t="shared" ref="Q8:Z22" ca="1" si="5">VLOOKUP($G$3,INDIRECT($A8 &amp; $B8&amp;"D"),COLUMN()-5,FALSE)</f>
        <v>43</v>
      </c>
      <c r="R8" s="137">
        <f t="shared" ca="1" si="5"/>
        <v>37</v>
      </c>
      <c r="S8" s="137">
        <f t="shared" ca="1" si="5"/>
        <v>39</v>
      </c>
      <c r="T8" s="137">
        <f t="shared" ca="1" si="5"/>
        <v>36</v>
      </c>
      <c r="U8" s="137">
        <f t="shared" ca="1" si="5"/>
        <v>30</v>
      </c>
      <c r="V8" s="137">
        <f t="shared" ca="1" si="5"/>
        <v>33</v>
      </c>
      <c r="W8" s="137">
        <f t="shared" ca="1" si="5"/>
        <v>40</v>
      </c>
      <c r="X8" s="137">
        <f t="shared" ca="1" si="5"/>
        <v>40</v>
      </c>
      <c r="Y8" s="137">
        <f t="shared" ca="1" si="5"/>
        <v>41</v>
      </c>
      <c r="Z8" s="137">
        <f t="shared" ca="1" si="5"/>
        <v>35</v>
      </c>
      <c r="AA8" s="137">
        <f t="shared" ref="AA8:AL22" ca="1" si="6">VLOOKUP($G$3,INDIRECT($A8 &amp; $B8&amp;"D"),COLUMN()-5,FALSE)</f>
        <v>29</v>
      </c>
      <c r="AB8" s="137">
        <f t="shared" ca="1" si="6"/>
        <v>22</v>
      </c>
      <c r="AC8" s="137">
        <f t="shared" ca="1" si="6"/>
        <v>22</v>
      </c>
      <c r="AD8" s="137">
        <f t="shared" ca="1" si="6"/>
        <v>28</v>
      </c>
      <c r="AE8" s="137">
        <f t="shared" ca="1" si="6"/>
        <v>26</v>
      </c>
      <c r="AF8" s="137">
        <f t="shared" ca="1" si="6"/>
        <v>25</v>
      </c>
      <c r="AG8" s="137">
        <f t="shared" ca="1" si="6"/>
        <v>21</v>
      </c>
      <c r="AH8" s="137">
        <f t="shared" ca="1" si="6"/>
        <v>18</v>
      </c>
      <c r="AI8" s="137">
        <f t="shared" ca="1" si="6"/>
        <v>24</v>
      </c>
      <c r="AJ8" s="137">
        <f t="shared" ca="1" si="6"/>
        <v>34</v>
      </c>
      <c r="AK8" s="137">
        <f t="shared" ca="1" si="6"/>
        <v>33</v>
      </c>
      <c r="AL8" s="137">
        <f t="shared" ca="1" si="6"/>
        <v>32</v>
      </c>
      <c r="AM8" s="137">
        <f t="shared" ref="AM8:AY27" ca="1" si="7">VLOOKUP($G$3,INDIRECT($A8 &amp; $B8&amp;"D"),COLUMN()-5,FALSE)</f>
        <v>30</v>
      </c>
      <c r="AN8" s="137">
        <f t="shared" ca="1" si="7"/>
        <v>25</v>
      </c>
      <c r="AO8" s="137">
        <f t="shared" ca="1" si="7"/>
        <v>25</v>
      </c>
      <c r="AP8" s="137">
        <f t="shared" ca="1" si="7"/>
        <v>21</v>
      </c>
      <c r="AQ8" s="137">
        <f t="shared" ca="1" si="7"/>
        <v>17</v>
      </c>
      <c r="AR8" s="137">
        <f t="shared" ca="1" si="7"/>
        <v>18</v>
      </c>
      <c r="AS8" s="137">
        <f t="shared" ca="1" si="7"/>
        <v>15</v>
      </c>
      <c r="AT8" s="137">
        <f t="shared" ca="1" si="7"/>
        <v>15</v>
      </c>
      <c r="AU8" s="137">
        <f t="shared" ca="1" si="7"/>
        <v>19</v>
      </c>
      <c r="AV8" s="137">
        <f t="shared" ca="1" si="7"/>
        <v>13</v>
      </c>
      <c r="AW8" s="137">
        <f t="shared" ca="1" si="7"/>
        <v>22</v>
      </c>
      <c r="AX8" s="137">
        <f t="shared" ca="1" si="7"/>
        <v>26</v>
      </c>
      <c r="AY8" s="137">
        <f t="shared" ca="1" si="7"/>
        <v>48</v>
      </c>
      <c r="AZ8" s="137">
        <f t="shared" ref="AZ8:BC26" ca="1" si="8">VLOOKUP($G$3,INDIRECT($A8 &amp; $B8&amp;"D"),COLUMN()-5,FALSE)</f>
        <v>51</v>
      </c>
      <c r="BA8" s="137">
        <f t="shared" ca="1" si="8"/>
        <v>45</v>
      </c>
      <c r="BB8" s="137">
        <f t="shared" ca="1" si="8"/>
        <v>42</v>
      </c>
      <c r="BC8" s="138">
        <f t="shared" ca="1" si="8"/>
        <v>22</v>
      </c>
      <c r="BD8" s="138">
        <f t="shared" ref="BD8:BV22" ca="1" si="9">VLOOKUP($G$3,INDIRECT($A8 &amp; $B8&amp;"D"),COLUMN()-5,FALSE)</f>
        <v>23</v>
      </c>
      <c r="BE8" s="138">
        <f t="shared" ca="1" si="9"/>
        <v>28</v>
      </c>
      <c r="BF8" s="138">
        <f t="shared" ca="1" si="9"/>
        <v>35</v>
      </c>
      <c r="BG8" s="138">
        <f t="shared" ca="1" si="9"/>
        <v>40</v>
      </c>
      <c r="BH8" s="138">
        <f t="shared" ca="1" si="9"/>
        <v>42</v>
      </c>
      <c r="BI8" s="138">
        <f ca="1">VLOOKUP($G$3,INDIRECT($A8 &amp; $B8&amp;"D"),COLUMN()-5,FALSE)</f>
        <v>48</v>
      </c>
      <c r="BJ8" s="138">
        <f t="shared" ca="1" si="9"/>
        <v>46</v>
      </c>
      <c r="BK8" s="138">
        <f t="shared" ca="1" si="9"/>
        <v>49</v>
      </c>
      <c r="BL8" s="138">
        <f t="shared" ca="1" si="9"/>
        <v>46</v>
      </c>
      <c r="BM8" s="138">
        <f t="shared" ca="1" si="9"/>
        <v>42</v>
      </c>
      <c r="BN8" s="138">
        <f t="shared" ca="1" si="9"/>
        <v>47</v>
      </c>
      <c r="BO8" s="138">
        <f t="shared" ca="1" si="9"/>
        <v>44</v>
      </c>
      <c r="BP8" s="138">
        <f t="shared" ca="1" si="9"/>
        <v>53</v>
      </c>
      <c r="BQ8" s="138">
        <f t="shared" ca="1" si="9"/>
        <v>60</v>
      </c>
      <c r="BR8" s="138">
        <f t="shared" ca="1" si="9"/>
        <v>53</v>
      </c>
      <c r="BS8" s="138">
        <f t="shared" ca="1" si="9"/>
        <v>53</v>
      </c>
      <c r="BT8" s="138">
        <f t="shared" ca="1" si="9"/>
        <v>43</v>
      </c>
      <c r="BU8" s="138">
        <f t="shared" ref="BU8:BU22" ca="1" si="10">VLOOKUP($G$3,INDIRECT($A8 &amp; $B8&amp;"D"),COLUMN()-5,FALSE)</f>
        <v>39</v>
      </c>
      <c r="BV8" s="138">
        <f t="shared" ca="1" si="9"/>
        <v>38</v>
      </c>
      <c r="BW8" s="138">
        <f t="shared" ca="1" si="3"/>
        <v>37</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8</v>
      </c>
      <c r="H9" s="137">
        <f t="shared" ca="1" si="4"/>
        <v>13</v>
      </c>
      <c r="I9" s="137">
        <f t="shared" ca="1" si="4"/>
        <v>11</v>
      </c>
      <c r="J9" s="137">
        <f t="shared" ca="1" si="4"/>
        <v>14</v>
      </c>
      <c r="K9" s="137">
        <f t="shared" ca="1" si="4"/>
        <v>14</v>
      </c>
      <c r="L9" s="137">
        <f t="shared" ca="1" si="4"/>
        <v>10</v>
      </c>
      <c r="M9" s="137">
        <f t="shared" ca="1" si="4"/>
        <v>13</v>
      </c>
      <c r="N9" s="137">
        <f t="shared" ca="1" si="4"/>
        <v>16</v>
      </c>
      <c r="O9" s="137">
        <f t="shared" ca="1" si="4"/>
        <v>17</v>
      </c>
      <c r="P9" s="137">
        <f t="shared" ca="1" si="4"/>
        <v>33</v>
      </c>
      <c r="Q9" s="137">
        <f t="shared" ca="1" si="5"/>
        <v>39</v>
      </c>
      <c r="R9" s="137">
        <f t="shared" ca="1" si="5"/>
        <v>38</v>
      </c>
      <c r="S9" s="137">
        <f t="shared" ca="1" si="5"/>
        <v>45</v>
      </c>
      <c r="T9" s="137">
        <f t="shared" ca="1" si="5"/>
        <v>37</v>
      </c>
      <c r="U9" s="137">
        <f t="shared" ca="1" si="5"/>
        <v>35</v>
      </c>
      <c r="V9" s="137">
        <f t="shared" ca="1" si="5"/>
        <v>35</v>
      </c>
      <c r="W9" s="137">
        <f t="shared" ca="1" si="5"/>
        <v>37</v>
      </c>
      <c r="X9" s="137">
        <f t="shared" ca="1" si="5"/>
        <v>40</v>
      </c>
      <c r="Y9" s="137">
        <f t="shared" ca="1" si="5"/>
        <v>40</v>
      </c>
      <c r="Z9" s="137">
        <f t="shared" ca="1" si="5"/>
        <v>40</v>
      </c>
      <c r="AA9" s="137">
        <f t="shared" ca="1" si="6"/>
        <v>36</v>
      </c>
      <c r="AB9" s="137">
        <f t="shared" ca="1" si="6"/>
        <v>35</v>
      </c>
      <c r="AC9" s="137">
        <f t="shared" ca="1" si="6"/>
        <v>27</v>
      </c>
      <c r="AD9" s="137">
        <f t="shared" ca="1" si="6"/>
        <v>25</v>
      </c>
      <c r="AE9" s="137">
        <f t="shared" ca="1" si="6"/>
        <v>23</v>
      </c>
      <c r="AF9" s="137">
        <f t="shared" ca="1" si="6"/>
        <v>14</v>
      </c>
      <c r="AG9" s="137">
        <f t="shared" ca="1" si="6"/>
        <v>24</v>
      </c>
      <c r="AH9" s="137">
        <f t="shared" ca="1" si="6"/>
        <v>26</v>
      </c>
      <c r="AI9" s="137">
        <f t="shared" ca="1" si="6"/>
        <v>24</v>
      </c>
      <c r="AJ9" s="137">
        <f t="shared" ca="1" si="6"/>
        <v>30</v>
      </c>
      <c r="AK9" s="137">
        <f t="shared" ca="1" si="6"/>
        <v>23</v>
      </c>
      <c r="AL9" s="137">
        <f t="shared" ca="1" si="6"/>
        <v>27</v>
      </c>
      <c r="AM9" s="137">
        <f t="shared" ca="1" si="7"/>
        <v>27</v>
      </c>
      <c r="AN9" s="137">
        <f t="shared" ca="1" si="7"/>
        <v>23</v>
      </c>
      <c r="AO9" s="137">
        <f t="shared" ca="1" si="7"/>
        <v>21</v>
      </c>
      <c r="AP9" s="137">
        <f t="shared" ca="1" si="7"/>
        <v>19</v>
      </c>
      <c r="AQ9" s="137">
        <f t="shared" ca="1" si="7"/>
        <v>19</v>
      </c>
      <c r="AR9" s="137">
        <f t="shared" ca="1" si="7"/>
        <v>17</v>
      </c>
      <c r="AS9" s="137">
        <f t="shared" ca="1" si="7"/>
        <v>16</v>
      </c>
      <c r="AT9" s="137">
        <f t="shared" ca="1" si="7"/>
        <v>15</v>
      </c>
      <c r="AU9" s="137">
        <f t="shared" ca="1" si="7"/>
        <v>19</v>
      </c>
      <c r="AV9" s="137">
        <f t="shared" ca="1" si="7"/>
        <v>26</v>
      </c>
      <c r="AW9" s="137">
        <f t="shared" ca="1" si="7"/>
        <v>29</v>
      </c>
      <c r="AX9" s="137">
        <f t="shared" ca="1" si="7"/>
        <v>27</v>
      </c>
      <c r="AY9" s="137">
        <f t="shared" ca="1" si="7"/>
        <v>26</v>
      </c>
      <c r="AZ9" s="137">
        <f t="shared" ca="1" si="8"/>
        <v>18</v>
      </c>
      <c r="BA9" s="137">
        <f t="shared" ca="1" si="8"/>
        <v>24</v>
      </c>
      <c r="BB9" s="137">
        <f t="shared" ca="1" si="8"/>
        <v>32</v>
      </c>
      <c r="BC9" s="138">
        <f t="shared" ca="1" si="8"/>
        <v>33</v>
      </c>
      <c r="BD9" s="138">
        <f t="shared" ca="1" si="9"/>
        <v>37</v>
      </c>
      <c r="BE9" s="138">
        <f t="shared" ca="1" si="9"/>
        <v>34</v>
      </c>
      <c r="BF9" s="138">
        <f t="shared" ca="1" si="9"/>
        <v>25</v>
      </c>
      <c r="BG9" s="138">
        <f t="shared" ca="1" si="9"/>
        <v>27</v>
      </c>
      <c r="BH9" s="138">
        <f t="shared" ca="1" si="9"/>
        <v>24</v>
      </c>
      <c r="BI9" s="138">
        <f t="shared" ca="1" si="9"/>
        <v>22</v>
      </c>
      <c r="BJ9" s="138">
        <f t="shared" ca="1" si="9"/>
        <v>25</v>
      </c>
      <c r="BK9" s="138">
        <f t="shared" ca="1" si="9"/>
        <v>32</v>
      </c>
      <c r="BL9" s="138">
        <f t="shared" ca="1" si="9"/>
        <v>43</v>
      </c>
      <c r="BM9" s="138">
        <f t="shared" ca="1" si="9"/>
        <v>42</v>
      </c>
      <c r="BN9" s="138">
        <f t="shared" ca="1" si="9"/>
        <v>44</v>
      </c>
      <c r="BO9" s="138">
        <f t="shared" ca="1" si="9"/>
        <v>41</v>
      </c>
      <c r="BP9" s="138">
        <f t="shared" ca="1" si="9"/>
        <v>36</v>
      </c>
      <c r="BQ9" s="138">
        <f t="shared" ca="1" si="9"/>
        <v>34</v>
      </c>
      <c r="BR9" s="138">
        <f t="shared" ca="1" si="9"/>
        <v>24</v>
      </c>
      <c r="BS9" s="138">
        <f t="shared" ca="1" si="9"/>
        <v>29</v>
      </c>
      <c r="BT9" s="138">
        <f t="shared" ref="BT9:BT23" ca="1" si="11">VLOOKUP($G$3,INDIRECT($A9 &amp; $B9&amp;"D"),COLUMN()-5,FALSE)</f>
        <v>30</v>
      </c>
      <c r="BU9" s="138">
        <f t="shared" ca="1" si="10"/>
        <v>32</v>
      </c>
      <c r="BV9" s="138">
        <f t="shared" ca="1" si="3"/>
        <v>39</v>
      </c>
      <c r="BW9" s="138">
        <f t="shared" ca="1" si="3"/>
        <v>25</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57.1</v>
      </c>
      <c r="H10" s="137">
        <f t="shared" ca="1" si="4"/>
        <v>50</v>
      </c>
      <c r="I10" s="137">
        <f t="shared" ca="1" si="4"/>
        <v>37.5</v>
      </c>
      <c r="J10" s="137">
        <f t="shared" ca="1" si="4"/>
        <v>25</v>
      </c>
      <c r="K10" s="137">
        <f t="shared" ca="1" si="4"/>
        <v>25</v>
      </c>
      <c r="L10" s="137">
        <f t="shared" ca="1" si="4"/>
        <v>15.4</v>
      </c>
      <c r="M10" s="137">
        <f t="shared" ca="1" si="4"/>
        <v>28.6</v>
      </c>
      <c r="N10" s="137">
        <f t="shared" ca="1" si="4"/>
        <v>37.5</v>
      </c>
      <c r="O10" s="137">
        <f t="shared" ca="1" si="4"/>
        <v>53.8</v>
      </c>
      <c r="P10" s="137">
        <f t="shared" ca="1" si="4"/>
        <v>60</v>
      </c>
      <c r="Q10" s="137">
        <f t="shared" ca="1" si="5"/>
        <v>67.5</v>
      </c>
      <c r="R10" s="137">
        <f t="shared" ca="1" si="5"/>
        <v>77.099999999999994</v>
      </c>
      <c r="S10" s="137">
        <f t="shared" ca="1" si="5"/>
        <v>68.400000000000006</v>
      </c>
      <c r="T10" s="137">
        <f t="shared" ca="1" si="5"/>
        <v>61.1</v>
      </c>
      <c r="U10" s="137">
        <f t="shared" ca="1" si="5"/>
        <v>53.3</v>
      </c>
      <c r="V10" s="137">
        <f t="shared" ca="1" si="5"/>
        <v>63.6</v>
      </c>
      <c r="W10" s="137">
        <f t="shared" ca="1" si="5"/>
        <v>75</v>
      </c>
      <c r="X10" s="137">
        <f t="shared" ca="1" si="5"/>
        <v>77.5</v>
      </c>
      <c r="Y10" s="137">
        <f t="shared" ca="1" si="5"/>
        <v>75.599999999999994</v>
      </c>
      <c r="Z10" s="137">
        <f t="shared" ca="1" si="5"/>
        <v>76.5</v>
      </c>
      <c r="AA10" s="137">
        <f t="shared" ca="1" si="6"/>
        <v>70.400000000000006</v>
      </c>
      <c r="AB10" s="137">
        <f t="shared" ca="1" si="6"/>
        <v>45</v>
      </c>
      <c r="AC10" s="137">
        <f t="shared" ca="1" si="6"/>
        <v>30</v>
      </c>
      <c r="AD10" s="137">
        <f t="shared" ca="1" si="6"/>
        <v>27.6</v>
      </c>
      <c r="AE10" s="137">
        <f t="shared" ca="1" si="6"/>
        <v>28.6</v>
      </c>
      <c r="AF10" s="137">
        <f t="shared" ca="1" si="6"/>
        <v>20</v>
      </c>
      <c r="AG10" s="137">
        <f t="shared" ca="1" si="6"/>
        <v>31.6</v>
      </c>
      <c r="AH10" s="137">
        <f t="shared" ca="1" si="6"/>
        <v>35.700000000000003</v>
      </c>
      <c r="AI10" s="137">
        <f t="shared" ca="1" si="6"/>
        <v>50</v>
      </c>
      <c r="AJ10" s="137">
        <f t="shared" ca="1" si="6"/>
        <v>53.3</v>
      </c>
      <c r="AK10" s="137">
        <f t="shared" ca="1" si="6"/>
        <v>44.1</v>
      </c>
      <c r="AL10" s="137">
        <f t="shared" ca="1" si="6"/>
        <v>37.5</v>
      </c>
      <c r="AM10" s="137">
        <f t="shared" ca="1" si="7"/>
        <v>30</v>
      </c>
      <c r="AN10" s="137">
        <f t="shared" ca="1" si="7"/>
        <v>28</v>
      </c>
      <c r="AO10" s="137">
        <f t="shared" ca="1" si="7"/>
        <v>30.4</v>
      </c>
      <c r="AP10" s="137">
        <f t="shared" ca="1" si="7"/>
        <v>38.9</v>
      </c>
      <c r="AQ10" s="137">
        <f t="shared" ca="1" si="7"/>
        <v>42.9</v>
      </c>
      <c r="AR10" s="137">
        <f t="shared" ca="1" si="7"/>
        <v>40</v>
      </c>
      <c r="AS10" s="137">
        <f t="shared" ca="1" si="7"/>
        <v>38.5</v>
      </c>
      <c r="AT10" s="137">
        <f t="shared" ca="1" si="7"/>
        <v>46.7</v>
      </c>
      <c r="AU10" s="137">
        <f t="shared" ca="1" si="7"/>
        <v>57.9</v>
      </c>
      <c r="AV10" s="137">
        <f t="shared" ca="1" si="7"/>
        <v>63.6</v>
      </c>
      <c r="AW10" s="137">
        <f t="shared" ca="1" si="7"/>
        <v>55</v>
      </c>
      <c r="AX10" s="137">
        <f t="shared" ca="1" si="7"/>
        <v>41.7</v>
      </c>
      <c r="AY10" s="137">
        <f t="shared" ca="1" si="7"/>
        <v>56.5</v>
      </c>
      <c r="AZ10" s="137">
        <f t="shared" ca="1" si="8"/>
        <v>60</v>
      </c>
      <c r="BA10" s="137">
        <f t="shared" ca="1" si="8"/>
        <v>63.6</v>
      </c>
      <c r="BB10" s="137">
        <f t="shared" ca="1" si="8"/>
        <v>65.900000000000006</v>
      </c>
      <c r="BC10" s="138">
        <f t="shared" ca="1" si="8"/>
        <v>47.6</v>
      </c>
      <c r="BD10" s="138">
        <f t="shared" ca="1" si="9"/>
        <v>52.2</v>
      </c>
      <c r="BE10" s="138">
        <f t="shared" ca="1" si="9"/>
        <v>46.4</v>
      </c>
      <c r="BF10" s="138">
        <f t="shared" ca="1" si="9"/>
        <v>44.1</v>
      </c>
      <c r="BG10" s="138">
        <f t="shared" ca="1" si="9"/>
        <v>35.9</v>
      </c>
      <c r="BH10" s="138">
        <f t="shared" ca="1" si="9"/>
        <v>26.8</v>
      </c>
      <c r="BI10" s="138">
        <f t="shared" ca="1" si="9"/>
        <v>38.299999999999997</v>
      </c>
      <c r="BJ10" s="138">
        <f t="shared" ca="1" si="9"/>
        <v>43.5</v>
      </c>
      <c r="BK10" s="138">
        <f t="shared" ca="1" si="9"/>
        <v>41.7</v>
      </c>
      <c r="BL10" s="138">
        <f t="shared" ca="1" si="9"/>
        <v>53.3</v>
      </c>
      <c r="BM10" s="138">
        <f t="shared" ca="1" si="9"/>
        <v>46.3</v>
      </c>
      <c r="BN10" s="138">
        <f t="shared" ca="1" si="9"/>
        <v>47.8</v>
      </c>
      <c r="BO10" s="138">
        <f t="shared" ca="1" si="9"/>
        <v>45.5</v>
      </c>
      <c r="BP10" s="138">
        <f t="shared" ca="1" si="9"/>
        <v>39.6</v>
      </c>
      <c r="BQ10" s="138">
        <f t="shared" ca="1" si="9"/>
        <v>36.700000000000003</v>
      </c>
      <c r="BR10" s="138">
        <f t="shared" ca="1" si="9"/>
        <v>32.1</v>
      </c>
      <c r="BS10" s="138">
        <f t="shared" ca="1" si="9"/>
        <v>32.1</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t="str">
        <f t="shared" ca="1" si="4"/>
        <v>.</v>
      </c>
      <c r="H11" s="137" t="str">
        <f t="shared" ca="1" si="4"/>
        <v>.</v>
      </c>
      <c r="I11" s="137" t="str">
        <f t="shared" ca="1" si="4"/>
        <v>.</v>
      </c>
      <c r="J11" s="137" t="str">
        <f t="shared" ca="1" si="4"/>
        <v>.</v>
      </c>
      <c r="K11" s="137" t="str">
        <f t="shared" ca="1" si="4"/>
        <v>.</v>
      </c>
      <c r="L11" s="137">
        <f t="shared" ca="1" si="4"/>
        <v>7.7</v>
      </c>
      <c r="M11" s="137">
        <f t="shared" ca="1" si="4"/>
        <v>4.8</v>
      </c>
      <c r="N11" s="137">
        <f t="shared" ca="1" si="4"/>
        <v>4.2</v>
      </c>
      <c r="O11" s="137">
        <f t="shared" ca="1" si="4"/>
        <v>7.7</v>
      </c>
      <c r="P11" s="137">
        <f t="shared" ca="1" si="4"/>
        <v>2.9</v>
      </c>
      <c r="Q11" s="137">
        <f t="shared" ca="1" si="5"/>
        <v>2.5</v>
      </c>
      <c r="R11" s="137">
        <f t="shared" ca="1" si="5"/>
        <v>2.9</v>
      </c>
      <c r="S11" s="137">
        <f t="shared" ca="1" si="5"/>
        <v>5.3</v>
      </c>
      <c r="T11" s="137">
        <f t="shared" ca="1" si="5"/>
        <v>5.6</v>
      </c>
      <c r="U11" s="137">
        <f t="shared" ca="1" si="5"/>
        <v>10</v>
      </c>
      <c r="V11" s="137">
        <f t="shared" ca="1" si="5"/>
        <v>9.1</v>
      </c>
      <c r="W11" s="137">
        <f t="shared" ca="1" si="5"/>
        <v>5</v>
      </c>
      <c r="X11" s="137">
        <f t="shared" ca="1" si="5"/>
        <v>5</v>
      </c>
      <c r="Y11" s="137">
        <f t="shared" ca="1" si="5"/>
        <v>2.4</v>
      </c>
      <c r="Z11" s="137">
        <f t="shared" ca="1" si="5"/>
        <v>2.9</v>
      </c>
      <c r="AA11" s="137" t="str">
        <f t="shared" ca="1" si="6"/>
        <v>.</v>
      </c>
      <c r="AB11" s="137">
        <f t="shared" ca="1" si="6"/>
        <v>10</v>
      </c>
      <c r="AC11" s="137">
        <f t="shared" ca="1" si="6"/>
        <v>20</v>
      </c>
      <c r="AD11" s="137">
        <f t="shared" ca="1" si="6"/>
        <v>20.7</v>
      </c>
      <c r="AE11" s="137">
        <f t="shared" ca="1" si="6"/>
        <v>21.4</v>
      </c>
      <c r="AF11" s="137">
        <f t="shared" ca="1" si="6"/>
        <v>16</v>
      </c>
      <c r="AG11" s="137">
        <f t="shared" ca="1" si="6"/>
        <v>10.5</v>
      </c>
      <c r="AH11" s="137">
        <f t="shared" ca="1" si="6"/>
        <v>14.3</v>
      </c>
      <c r="AI11" s="137">
        <f t="shared" ca="1" si="6"/>
        <v>10</v>
      </c>
      <c r="AJ11" s="137">
        <f t="shared" ca="1" si="6"/>
        <v>10</v>
      </c>
      <c r="AK11" s="137">
        <f t="shared" ca="1" si="6"/>
        <v>11.8</v>
      </c>
      <c r="AL11" s="137">
        <f t="shared" ca="1" si="6"/>
        <v>6.3</v>
      </c>
      <c r="AM11" s="137">
        <f t="shared" ca="1" si="7"/>
        <v>10</v>
      </c>
      <c r="AN11" s="137">
        <f t="shared" ca="1" si="7"/>
        <v>16</v>
      </c>
      <c r="AO11" s="137">
        <f t="shared" ca="1" si="7"/>
        <v>13</v>
      </c>
      <c r="AP11" s="137">
        <f t="shared" ca="1" si="7"/>
        <v>16.7</v>
      </c>
      <c r="AQ11" s="137">
        <f t="shared" ca="1" si="7"/>
        <v>14.3</v>
      </c>
      <c r="AR11" s="137">
        <f t="shared" ca="1" si="7"/>
        <v>6.7</v>
      </c>
      <c r="AS11" s="137">
        <f t="shared" ca="1" si="7"/>
        <v>15.4</v>
      </c>
      <c r="AT11" s="137">
        <f t="shared" ca="1" si="7"/>
        <v>13.3</v>
      </c>
      <c r="AU11" s="137">
        <f t="shared" ca="1" si="7"/>
        <v>15.8</v>
      </c>
      <c r="AV11" s="137">
        <f t="shared" ca="1" si="7"/>
        <v>18.2</v>
      </c>
      <c r="AW11" s="137">
        <f t="shared" ca="1" si="7"/>
        <v>15</v>
      </c>
      <c r="AX11" s="137">
        <f t="shared" ca="1" si="7"/>
        <v>16.7</v>
      </c>
      <c r="AY11" s="137">
        <f t="shared" ca="1" si="7"/>
        <v>15.2</v>
      </c>
      <c r="AZ11" s="137">
        <f t="shared" ca="1" si="8"/>
        <v>18</v>
      </c>
      <c r="BA11" s="137">
        <f t="shared" ca="1" si="8"/>
        <v>15.9</v>
      </c>
      <c r="BB11" s="137">
        <f t="shared" ca="1" si="8"/>
        <v>19.5</v>
      </c>
      <c r="BC11" s="138">
        <f t="shared" ca="1" si="8"/>
        <v>19</v>
      </c>
      <c r="BD11" s="138">
        <f t="shared" ca="1" si="9"/>
        <v>13</v>
      </c>
      <c r="BE11" s="138">
        <f t="shared" ca="1" si="9"/>
        <v>14.3</v>
      </c>
      <c r="BF11" s="138">
        <f t="shared" ca="1" si="9"/>
        <v>14.7</v>
      </c>
      <c r="BG11" s="138">
        <f t="shared" ca="1" si="9"/>
        <v>20.5</v>
      </c>
      <c r="BH11" s="138">
        <f t="shared" ca="1" si="9"/>
        <v>24.4</v>
      </c>
      <c r="BI11" s="138">
        <f t="shared" ca="1" si="9"/>
        <v>34</v>
      </c>
      <c r="BJ11" s="138">
        <f t="shared" ca="1" si="9"/>
        <v>30.4</v>
      </c>
      <c r="BK11" s="138">
        <f t="shared" ca="1" si="9"/>
        <v>35.4</v>
      </c>
      <c r="BL11" s="138">
        <f t="shared" ca="1" si="9"/>
        <v>31.1</v>
      </c>
      <c r="BM11" s="138">
        <f t="shared" ca="1" si="9"/>
        <v>24.4</v>
      </c>
      <c r="BN11" s="138">
        <f t="shared" ca="1" si="9"/>
        <v>23.9</v>
      </c>
      <c r="BO11" s="138">
        <f t="shared" ca="1" si="9"/>
        <v>15.9</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t="str">
        <f t="shared" ca="1" si="4"/>
        <v>.</v>
      </c>
      <c r="H12" s="137">
        <f t="shared" ca="1" si="4"/>
        <v>1</v>
      </c>
      <c r="I12" s="137">
        <f t="shared" ca="1" si="4"/>
        <v>2</v>
      </c>
      <c r="J12" s="137">
        <f t="shared" ca="1" si="4"/>
        <v>2</v>
      </c>
      <c r="K12" s="137">
        <f t="shared" ca="1" si="4"/>
        <v>3</v>
      </c>
      <c r="L12" s="137">
        <f t="shared" ca="1" si="4"/>
        <v>1</v>
      </c>
      <c r="M12" s="137">
        <f t="shared" ca="1" si="4"/>
        <v>2</v>
      </c>
      <c r="N12" s="137">
        <f t="shared" ca="1" si="4"/>
        <v>3</v>
      </c>
      <c r="O12" s="137">
        <f t="shared" ca="1" si="4"/>
        <v>2</v>
      </c>
      <c r="P12" s="137">
        <f t="shared" ca="1" si="4"/>
        <v>2</v>
      </c>
      <c r="Q12" s="137">
        <f t="shared" ca="1" si="5"/>
        <v>3</v>
      </c>
      <c r="R12" s="137">
        <f t="shared" ca="1" si="5"/>
        <v>3</v>
      </c>
      <c r="S12" s="137">
        <f t="shared" ca="1" si="5"/>
        <v>4</v>
      </c>
      <c r="T12" s="137">
        <f t="shared" ca="1" si="5"/>
        <v>2</v>
      </c>
      <c r="U12" s="137">
        <f t="shared" ca="1" si="5"/>
        <v>5</v>
      </c>
      <c r="V12" s="137">
        <f t="shared" ca="1" si="5"/>
        <v>4</v>
      </c>
      <c r="W12" s="137">
        <f t="shared" ca="1" si="5"/>
        <v>4</v>
      </c>
      <c r="X12" s="137">
        <f t="shared" ca="1" si="5"/>
        <v>6</v>
      </c>
      <c r="Y12" s="137">
        <f t="shared" ca="1" si="5"/>
        <v>5</v>
      </c>
      <c r="Z12" s="137">
        <f t="shared" ca="1" si="5"/>
        <v>7</v>
      </c>
      <c r="AA12" s="137">
        <f t="shared" ca="1" si="6"/>
        <v>9</v>
      </c>
      <c r="AB12" s="137">
        <f t="shared" ca="1" si="6"/>
        <v>7</v>
      </c>
      <c r="AC12" s="137">
        <f t="shared" ca="1" si="6"/>
        <v>6</v>
      </c>
      <c r="AD12" s="137">
        <f t="shared" ca="1" si="6"/>
        <v>5</v>
      </c>
      <c r="AE12" s="137">
        <f t="shared" ca="1" si="6"/>
        <v>6</v>
      </c>
      <c r="AF12" s="137">
        <f t="shared" ca="1" si="6"/>
        <v>3</v>
      </c>
      <c r="AG12" s="137">
        <f t="shared" ca="1" si="6"/>
        <v>7</v>
      </c>
      <c r="AH12" s="137">
        <f t="shared" ca="1" si="6"/>
        <v>10</v>
      </c>
      <c r="AI12" s="137">
        <f t="shared" ca="1" si="6"/>
        <v>9</v>
      </c>
      <c r="AJ12" s="137">
        <f t="shared" ca="1" si="6"/>
        <v>11</v>
      </c>
      <c r="AK12" s="137">
        <f t="shared" ca="1" si="6"/>
        <v>7</v>
      </c>
      <c r="AL12" s="137">
        <f t="shared" ca="1" si="6"/>
        <v>5</v>
      </c>
      <c r="AM12" s="137">
        <f t="shared" ca="1" si="7"/>
        <v>7</v>
      </c>
      <c r="AN12" s="137">
        <f t="shared" ca="1" si="7"/>
        <v>12</v>
      </c>
      <c r="AO12" s="137">
        <f t="shared" ca="1" si="7"/>
        <v>17</v>
      </c>
      <c r="AP12" s="137">
        <f t="shared" ca="1" si="7"/>
        <v>14</v>
      </c>
      <c r="AQ12" s="137">
        <f t="shared" ca="1" si="7"/>
        <v>14</v>
      </c>
      <c r="AR12" s="137">
        <f t="shared" ca="1" si="7"/>
        <v>16</v>
      </c>
      <c r="AS12" s="137">
        <f t="shared" ca="1" si="7"/>
        <v>18</v>
      </c>
      <c r="AT12" s="137">
        <f t="shared" ca="1" si="7"/>
        <v>10</v>
      </c>
      <c r="AU12" s="137">
        <f t="shared" ca="1" si="7"/>
        <v>9</v>
      </c>
      <c r="AV12" s="137">
        <f t="shared" ca="1" si="7"/>
        <v>15</v>
      </c>
      <c r="AW12" s="137">
        <f t="shared" ca="1" si="7"/>
        <v>11</v>
      </c>
      <c r="AX12" s="137">
        <f t="shared" ca="1" si="7"/>
        <v>9</v>
      </c>
      <c r="AY12" s="137">
        <f t="shared" ca="1" si="7"/>
        <v>8</v>
      </c>
      <c r="AZ12" s="137">
        <f t="shared" ca="1" si="8"/>
        <v>7</v>
      </c>
      <c r="BA12" s="137">
        <f t="shared" ca="1" si="8"/>
        <v>4</v>
      </c>
      <c r="BB12" s="137">
        <f t="shared" ca="1" si="8"/>
        <v>4</v>
      </c>
      <c r="BC12" s="138">
        <f t="shared" ca="1" si="8"/>
        <v>12</v>
      </c>
      <c r="BD12" s="138">
        <f t="shared" ca="1" si="9"/>
        <v>8</v>
      </c>
      <c r="BE12" s="138">
        <f t="shared" ca="1" si="9"/>
        <v>10</v>
      </c>
      <c r="BF12" s="138">
        <f t="shared" ca="1" si="9"/>
        <v>8</v>
      </c>
      <c r="BG12" s="138">
        <f t="shared" ca="1" si="9"/>
        <v>10</v>
      </c>
      <c r="BH12" s="138">
        <f t="shared" ca="1" si="9"/>
        <v>12</v>
      </c>
      <c r="BI12" s="138">
        <f t="shared" ca="1" si="9"/>
        <v>14</v>
      </c>
      <c r="BJ12" s="138">
        <f t="shared" ca="1" si="9"/>
        <v>14</v>
      </c>
      <c r="BK12" s="138">
        <f t="shared" ca="1" si="9"/>
        <v>11</v>
      </c>
      <c r="BL12" s="138">
        <f t="shared" ca="1" si="9"/>
        <v>16</v>
      </c>
      <c r="BM12" s="138">
        <f t="shared" ca="1" si="9"/>
        <v>22</v>
      </c>
      <c r="BN12" s="138">
        <f t="shared" ca="1" si="9"/>
        <v>23</v>
      </c>
      <c r="BO12" s="138">
        <f t="shared" ca="1" si="9"/>
        <v>14</v>
      </c>
      <c r="BP12" s="138">
        <f t="shared" ca="1" si="9"/>
        <v>10</v>
      </c>
      <c r="BQ12" s="138">
        <f t="shared" ca="1" si="9"/>
        <v>12</v>
      </c>
      <c r="BR12" s="138">
        <f t="shared" ca="1" si="9"/>
        <v>18</v>
      </c>
      <c r="BS12" s="138">
        <f t="shared" ca="1" si="9"/>
        <v>13</v>
      </c>
      <c r="BT12" s="138">
        <f t="shared" ca="1" si="11"/>
        <v>15</v>
      </c>
      <c r="BU12" s="138">
        <f t="shared" ca="1" si="10"/>
        <v>14</v>
      </c>
      <c r="BV12" s="138">
        <f t="shared" ca="1" si="3"/>
        <v>17</v>
      </c>
      <c r="BW12" s="138">
        <f t="shared" ca="1" si="3"/>
        <v>19</v>
      </c>
      <c r="BX12" s="138">
        <f t="shared" ca="1" si="3"/>
        <v>19</v>
      </c>
      <c r="BY12" s="138">
        <f t="shared" ca="1" si="3"/>
        <v>17</v>
      </c>
      <c r="BZ12" s="138">
        <f t="shared" ca="1" si="3"/>
        <v>12</v>
      </c>
      <c r="CA12" s="138">
        <f t="shared" ca="1" si="3"/>
        <v>14</v>
      </c>
      <c r="CB12" s="227"/>
      <c r="CC12" s="126" t="s">
        <v>2149</v>
      </c>
    </row>
    <row r="13" spans="1:81" x14ac:dyDescent="0.5">
      <c r="A13" s="130" t="s">
        <v>365</v>
      </c>
      <c r="B13" s="133" t="s">
        <v>551</v>
      </c>
      <c r="C13" s="133">
        <v>0</v>
      </c>
      <c r="D13" s="128">
        <v>1</v>
      </c>
      <c r="E13" s="128">
        <v>1</v>
      </c>
      <c r="F13" s="205" t="s">
        <v>1379</v>
      </c>
      <c r="G13" s="137">
        <f t="shared" ca="1" si="4"/>
        <v>29</v>
      </c>
      <c r="H13" s="137">
        <f t="shared" ca="1" si="4"/>
        <v>31</v>
      </c>
      <c r="I13" s="137">
        <f t="shared" ca="1" si="4"/>
        <v>28</v>
      </c>
      <c r="J13" s="137">
        <f t="shared" ca="1" si="4"/>
        <v>26</v>
      </c>
      <c r="K13" s="137">
        <f t="shared" ca="1" si="4"/>
        <v>27</v>
      </c>
      <c r="L13" s="137">
        <f t="shared" ca="1" si="4"/>
        <v>27</v>
      </c>
      <c r="M13" s="137">
        <f t="shared" ca="1" si="4"/>
        <v>27</v>
      </c>
      <c r="N13" s="137">
        <f t="shared" ca="1" si="4"/>
        <v>26</v>
      </c>
      <c r="O13" s="137">
        <f t="shared" ca="1" si="4"/>
        <v>30</v>
      </c>
      <c r="P13" s="137">
        <f t="shared" ca="1" si="4"/>
        <v>31</v>
      </c>
      <c r="Q13" s="137">
        <f t="shared" ca="1" si="5"/>
        <v>34</v>
      </c>
      <c r="R13" s="137">
        <f t="shared" ca="1" si="5"/>
        <v>32</v>
      </c>
      <c r="S13" s="137">
        <f t="shared" ca="1" si="5"/>
        <v>35</v>
      </c>
      <c r="T13" s="137">
        <f t="shared" ca="1" si="5"/>
        <v>34</v>
      </c>
      <c r="U13" s="137">
        <f t="shared" ca="1" si="5"/>
        <v>44</v>
      </c>
      <c r="V13" s="137">
        <f t="shared" ca="1" si="5"/>
        <v>41</v>
      </c>
      <c r="W13" s="137">
        <f t="shared" ca="1" si="5"/>
        <v>37</v>
      </c>
      <c r="X13" s="137">
        <f t="shared" ca="1" si="5"/>
        <v>43</v>
      </c>
      <c r="Y13" s="137">
        <f t="shared" ca="1" si="5"/>
        <v>41</v>
      </c>
      <c r="Z13" s="137">
        <f t="shared" ca="1" si="5"/>
        <v>38</v>
      </c>
      <c r="AA13" s="137">
        <f t="shared" ca="1" si="6"/>
        <v>39</v>
      </c>
      <c r="AB13" s="137">
        <f t="shared" ca="1" si="6"/>
        <v>42</v>
      </c>
      <c r="AC13" s="137">
        <f t="shared" ca="1" si="6"/>
        <v>35</v>
      </c>
      <c r="AD13" s="137">
        <f t="shared" ca="1" si="6"/>
        <v>32</v>
      </c>
      <c r="AE13" s="137">
        <f t="shared" ca="1" si="6"/>
        <v>36</v>
      </c>
      <c r="AF13" s="137">
        <f t="shared" ca="1" si="6"/>
        <v>32</v>
      </c>
      <c r="AG13" s="137">
        <f t="shared" ca="1" si="6"/>
        <v>37</v>
      </c>
      <c r="AH13" s="137">
        <f t="shared" ca="1" si="6"/>
        <v>43</v>
      </c>
      <c r="AI13" s="137">
        <f t="shared" ca="1" si="6"/>
        <v>34</v>
      </c>
      <c r="AJ13" s="137">
        <f t="shared" ca="1" si="6"/>
        <v>34</v>
      </c>
      <c r="AK13" s="137">
        <f t="shared" ca="1" si="6"/>
        <v>26</v>
      </c>
      <c r="AL13" s="137">
        <f t="shared" ca="1" si="6"/>
        <v>27</v>
      </c>
      <c r="AM13" s="137">
        <f t="shared" ca="1" si="7"/>
        <v>34</v>
      </c>
      <c r="AN13" s="137">
        <f t="shared" ca="1" si="7"/>
        <v>38</v>
      </c>
      <c r="AO13" s="137">
        <f t="shared" ca="1" si="7"/>
        <v>36</v>
      </c>
      <c r="AP13" s="137">
        <f t="shared" ca="1" si="7"/>
        <v>33</v>
      </c>
      <c r="AQ13" s="137">
        <f t="shared" ca="1" si="7"/>
        <v>33</v>
      </c>
      <c r="AR13" s="137">
        <f t="shared" ca="1" si="7"/>
        <v>38</v>
      </c>
      <c r="AS13" s="137">
        <f t="shared" ca="1" si="7"/>
        <v>38</v>
      </c>
      <c r="AT13" s="137">
        <f t="shared" ca="1" si="7"/>
        <v>33</v>
      </c>
      <c r="AU13" s="137">
        <f t="shared" ca="1" si="7"/>
        <v>30</v>
      </c>
      <c r="AV13" s="137">
        <f t="shared" ca="1" si="7"/>
        <v>36</v>
      </c>
      <c r="AW13" s="137">
        <f t="shared" ca="1" si="7"/>
        <v>34</v>
      </c>
      <c r="AX13" s="137">
        <f t="shared" ca="1" si="7"/>
        <v>29</v>
      </c>
      <c r="AY13" s="137">
        <f t="shared" ca="1" si="7"/>
        <v>29</v>
      </c>
      <c r="AZ13" s="137">
        <f t="shared" ca="1" si="8"/>
        <v>24</v>
      </c>
      <c r="BA13" s="137">
        <f t="shared" ca="1" si="8"/>
        <v>29</v>
      </c>
      <c r="BB13" s="137">
        <f t="shared" ca="1" si="8"/>
        <v>28</v>
      </c>
      <c r="BC13" s="138">
        <f t="shared" ca="1" si="8"/>
        <v>46</v>
      </c>
      <c r="BD13" s="138">
        <f t="shared" ca="1" si="9"/>
        <v>49</v>
      </c>
      <c r="BE13" s="138">
        <f t="shared" ca="1" si="9"/>
        <v>41</v>
      </c>
      <c r="BF13" s="138">
        <f t="shared" ca="1" si="9"/>
        <v>31</v>
      </c>
      <c r="BG13" s="138">
        <f t="shared" ca="1" si="9"/>
        <v>30</v>
      </c>
      <c r="BH13" s="138">
        <f t="shared" ca="1" si="9"/>
        <v>36</v>
      </c>
      <c r="BI13" s="138">
        <f t="shared" ca="1" si="9"/>
        <v>37</v>
      </c>
      <c r="BJ13" s="138">
        <f t="shared" ca="1" si="9"/>
        <v>42</v>
      </c>
      <c r="BK13" s="138">
        <f t="shared" ca="1" si="9"/>
        <v>43</v>
      </c>
      <c r="BL13" s="138">
        <f t="shared" ca="1" si="9"/>
        <v>54</v>
      </c>
      <c r="BM13" s="138">
        <f t="shared" ca="1" si="9"/>
        <v>61</v>
      </c>
      <c r="BN13" s="138">
        <f t="shared" ca="1" si="9"/>
        <v>62</v>
      </c>
      <c r="BO13" s="138">
        <f t="shared" ca="1" si="9"/>
        <v>57</v>
      </c>
      <c r="BP13" s="138">
        <f t="shared" ca="1" si="9"/>
        <v>54</v>
      </c>
      <c r="BQ13" s="138">
        <f t="shared" ca="1" si="9"/>
        <v>55</v>
      </c>
      <c r="BR13" s="138">
        <f t="shared" ca="1" si="9"/>
        <v>57</v>
      </c>
      <c r="BS13" s="138">
        <f t="shared" ca="1" si="9"/>
        <v>48</v>
      </c>
      <c r="BT13" s="138">
        <f t="shared" ca="1" si="11"/>
        <v>53</v>
      </c>
      <c r="BU13" s="138">
        <f t="shared" ca="1" si="10"/>
        <v>62</v>
      </c>
      <c r="BV13" s="138">
        <f t="shared" ca="1" si="3"/>
        <v>72</v>
      </c>
      <c r="BW13" s="138">
        <f t="shared" ca="1" si="3"/>
        <v>68</v>
      </c>
      <c r="BX13" s="138">
        <f t="shared" ca="1" si="3"/>
        <v>68</v>
      </c>
      <c r="BY13" s="138">
        <f t="shared" ca="1" si="3"/>
        <v>66</v>
      </c>
      <c r="BZ13" s="138">
        <f t="shared" ca="1" si="3"/>
        <v>54</v>
      </c>
      <c r="CA13" s="138">
        <f t="shared" ca="1" si="3"/>
        <v>57</v>
      </c>
      <c r="CB13" s="227"/>
      <c r="CC13" s="126" t="s">
        <v>2150</v>
      </c>
    </row>
    <row r="14" spans="1:81" x14ac:dyDescent="0.5">
      <c r="A14" s="130" t="s">
        <v>366</v>
      </c>
      <c r="B14" s="133" t="s">
        <v>301</v>
      </c>
      <c r="C14" s="133">
        <v>0</v>
      </c>
      <c r="D14" s="128">
        <v>1</v>
      </c>
      <c r="E14" s="128">
        <v>1</v>
      </c>
      <c r="F14" s="205" t="s">
        <v>243</v>
      </c>
      <c r="G14" s="137">
        <f t="shared" ca="1" si="4"/>
        <v>17</v>
      </c>
      <c r="H14" s="137">
        <f t="shared" ca="1" si="4"/>
        <v>18</v>
      </c>
      <c r="I14" s="137">
        <f t="shared" ca="1" si="4"/>
        <v>13</v>
      </c>
      <c r="J14" s="137">
        <f t="shared" ca="1" si="4"/>
        <v>12</v>
      </c>
      <c r="K14" s="137">
        <f t="shared" ca="1" si="4"/>
        <v>13</v>
      </c>
      <c r="L14" s="137">
        <f t="shared" ca="1" si="4"/>
        <v>14</v>
      </c>
      <c r="M14" s="137">
        <f t="shared" ca="1" si="4"/>
        <v>12</v>
      </c>
      <c r="N14" s="137">
        <f t="shared" ca="1" si="4"/>
        <v>11</v>
      </c>
      <c r="O14" s="137">
        <f t="shared" ca="1" si="4"/>
        <v>15</v>
      </c>
      <c r="P14" s="137">
        <f t="shared" ca="1" si="4"/>
        <v>13</v>
      </c>
      <c r="Q14" s="137">
        <f t="shared" ca="1" si="5"/>
        <v>16</v>
      </c>
      <c r="R14" s="137">
        <f t="shared" ca="1" si="5"/>
        <v>15</v>
      </c>
      <c r="S14" s="137">
        <f t="shared" ca="1" si="5"/>
        <v>18</v>
      </c>
      <c r="T14" s="137">
        <f t="shared" ca="1" si="5"/>
        <v>21</v>
      </c>
      <c r="U14" s="137">
        <f t="shared" ca="1" si="5"/>
        <v>27</v>
      </c>
      <c r="V14" s="137">
        <f t="shared" ca="1" si="5"/>
        <v>27</v>
      </c>
      <c r="W14" s="137">
        <f t="shared" ca="1" si="5"/>
        <v>21</v>
      </c>
      <c r="X14" s="137">
        <f t="shared" ca="1" si="5"/>
        <v>21</v>
      </c>
      <c r="Y14" s="137">
        <f t="shared" ca="1" si="5"/>
        <v>19</v>
      </c>
      <c r="Z14" s="137">
        <f t="shared" ca="1" si="5"/>
        <v>19</v>
      </c>
      <c r="AA14" s="137">
        <f t="shared" ca="1" si="6"/>
        <v>14</v>
      </c>
      <c r="AB14" s="137">
        <f t="shared" ca="1" si="6"/>
        <v>17</v>
      </c>
      <c r="AC14" s="137">
        <f t="shared" ca="1" si="6"/>
        <v>16</v>
      </c>
      <c r="AD14" s="137">
        <f t="shared" ca="1" si="6"/>
        <v>15</v>
      </c>
      <c r="AE14" s="137">
        <f t="shared" ca="1" si="6"/>
        <v>17</v>
      </c>
      <c r="AF14" s="137">
        <f t="shared" ca="1" si="6"/>
        <v>14</v>
      </c>
      <c r="AG14" s="137">
        <f t="shared" ca="1" si="6"/>
        <v>12</v>
      </c>
      <c r="AH14" s="137">
        <f t="shared" ca="1" si="6"/>
        <v>11</v>
      </c>
      <c r="AI14" s="137">
        <f t="shared" ca="1" si="6"/>
        <v>14</v>
      </c>
      <c r="AJ14" s="137">
        <f t="shared" ca="1" si="6"/>
        <v>13</v>
      </c>
      <c r="AK14" s="137">
        <f t="shared" ca="1" si="6"/>
        <v>10</v>
      </c>
      <c r="AL14" s="137">
        <f t="shared" ca="1" si="6"/>
        <v>14</v>
      </c>
      <c r="AM14" s="137">
        <f t="shared" ca="1" si="7"/>
        <v>12</v>
      </c>
      <c r="AN14" s="137">
        <f t="shared" ca="1" si="7"/>
        <v>12</v>
      </c>
      <c r="AO14" s="137">
        <f t="shared" ca="1" si="7"/>
        <v>7</v>
      </c>
      <c r="AP14" s="137">
        <f t="shared" ca="1" si="7"/>
        <v>7</v>
      </c>
      <c r="AQ14" s="137">
        <f t="shared" ca="1" si="7"/>
        <v>3</v>
      </c>
      <c r="AR14" s="137">
        <f t="shared" ca="1" si="7"/>
        <v>3</v>
      </c>
      <c r="AS14" s="137">
        <f t="shared" ca="1" si="7"/>
        <v>3</v>
      </c>
      <c r="AT14" s="137">
        <f t="shared" ca="1" si="7"/>
        <v>1</v>
      </c>
      <c r="AU14" s="137">
        <f t="shared" ca="1" si="7"/>
        <v>2</v>
      </c>
      <c r="AV14" s="137">
        <f t="shared" ca="1" si="7"/>
        <v>2</v>
      </c>
      <c r="AW14" s="137">
        <f t="shared" ca="1" si="7"/>
        <v>1</v>
      </c>
      <c r="AX14" s="137">
        <f t="shared" ca="1" si="7"/>
        <v>1</v>
      </c>
      <c r="AY14" s="137">
        <f t="shared" ca="1" si="7"/>
        <v>3</v>
      </c>
      <c r="AZ14" s="137">
        <f t="shared" ca="1" si="8"/>
        <v>2</v>
      </c>
      <c r="BA14" s="137">
        <f t="shared" ca="1" si="8"/>
        <v>2</v>
      </c>
      <c r="BB14" s="137">
        <f t="shared" ca="1" si="8"/>
        <v>4</v>
      </c>
      <c r="BC14" s="138">
        <f t="shared" ca="1" si="8"/>
        <v>5</v>
      </c>
      <c r="BD14" s="138">
        <f t="shared" ca="1" si="9"/>
        <v>5</v>
      </c>
      <c r="BE14" s="138">
        <f t="shared" ca="1" si="9"/>
        <v>6</v>
      </c>
      <c r="BF14" s="138">
        <f t="shared" ca="1" si="9"/>
        <v>3</v>
      </c>
      <c r="BG14" s="138">
        <f t="shared" ca="1" si="9"/>
        <v>3</v>
      </c>
      <c r="BH14" s="138">
        <f t="shared" ca="1" si="9"/>
        <v>3</v>
      </c>
      <c r="BI14" s="138">
        <f t="shared" ca="1" si="9"/>
        <v>3</v>
      </c>
      <c r="BJ14" s="138">
        <f t="shared" ca="1" si="9"/>
        <v>1</v>
      </c>
      <c r="BK14" s="138">
        <f t="shared" ca="1" si="9"/>
        <v>1</v>
      </c>
      <c r="BL14" s="138">
        <f t="shared" ca="1" si="9"/>
        <v>1</v>
      </c>
      <c r="BM14" s="138">
        <f t="shared" ca="1" si="9"/>
        <v>2</v>
      </c>
      <c r="BN14" s="138">
        <f t="shared" ca="1" si="9"/>
        <v>2</v>
      </c>
      <c r="BO14" s="138">
        <f t="shared" ca="1" si="9"/>
        <v>2</v>
      </c>
      <c r="BP14" s="138">
        <f t="shared" ca="1" si="9"/>
        <v>1</v>
      </c>
      <c r="BQ14" s="138">
        <f t="shared" ca="1" si="9"/>
        <v>1</v>
      </c>
      <c r="BR14" s="138" t="str">
        <f t="shared" ca="1" si="9"/>
        <v>.</v>
      </c>
      <c r="BS14" s="138" t="str">
        <f t="shared" ca="1" si="9"/>
        <v>.</v>
      </c>
      <c r="BT14" s="138" t="str">
        <f t="shared" ca="1" si="11"/>
        <v>.</v>
      </c>
      <c r="BU14" s="138" t="str">
        <f t="shared" ca="1" si="10"/>
        <v>.</v>
      </c>
      <c r="BV14" s="138" t="str">
        <f t="shared" ca="1" si="3"/>
        <v>.</v>
      </c>
      <c r="BW14" s="138" t="str">
        <f t="shared" ca="1" si="3"/>
        <v>.</v>
      </c>
      <c r="BX14" s="138" t="str">
        <f t="shared" ca="1" si="3"/>
        <v>.</v>
      </c>
      <c r="BY14" s="138" t="str">
        <f t="shared" ca="1" si="3"/>
        <v>.</v>
      </c>
      <c r="BZ14" s="138" t="str">
        <f t="shared" ca="1" si="3"/>
        <v>.</v>
      </c>
      <c r="CA14" s="138" t="str">
        <f t="shared" ca="1" si="3"/>
        <v>.</v>
      </c>
      <c r="CB14" s="227"/>
      <c r="CC14" s="126" t="s">
        <v>2151</v>
      </c>
    </row>
    <row r="15" spans="1:81" x14ac:dyDescent="0.5">
      <c r="A15" s="130" t="s">
        <v>366</v>
      </c>
      <c r="B15" s="133" t="s">
        <v>551</v>
      </c>
      <c r="C15" s="133">
        <v>0</v>
      </c>
      <c r="D15" s="128">
        <v>1</v>
      </c>
      <c r="E15" s="128">
        <v>1</v>
      </c>
      <c r="F15" s="205" t="s">
        <v>1379</v>
      </c>
      <c r="G15" s="137">
        <f t="shared" ca="1" si="4"/>
        <v>29</v>
      </c>
      <c r="H15" s="137">
        <f t="shared" ca="1" si="4"/>
        <v>31</v>
      </c>
      <c r="I15" s="137">
        <f t="shared" ca="1" si="4"/>
        <v>28</v>
      </c>
      <c r="J15" s="137">
        <f t="shared" ca="1" si="4"/>
        <v>26</v>
      </c>
      <c r="K15" s="137">
        <f t="shared" ca="1" si="4"/>
        <v>27</v>
      </c>
      <c r="L15" s="137">
        <f t="shared" ca="1" si="4"/>
        <v>27</v>
      </c>
      <c r="M15" s="137">
        <f t="shared" ca="1" si="4"/>
        <v>27</v>
      </c>
      <c r="N15" s="137">
        <f t="shared" ca="1" si="4"/>
        <v>26</v>
      </c>
      <c r="O15" s="137">
        <f t="shared" ca="1" si="4"/>
        <v>30</v>
      </c>
      <c r="P15" s="137">
        <f t="shared" ca="1" si="4"/>
        <v>31</v>
      </c>
      <c r="Q15" s="137">
        <f t="shared" ca="1" si="5"/>
        <v>34</v>
      </c>
      <c r="R15" s="137">
        <f t="shared" ca="1" si="5"/>
        <v>32</v>
      </c>
      <c r="S15" s="137">
        <f t="shared" ca="1" si="5"/>
        <v>35</v>
      </c>
      <c r="T15" s="137">
        <f t="shared" ca="1" si="5"/>
        <v>34</v>
      </c>
      <c r="U15" s="137">
        <f t="shared" ca="1" si="5"/>
        <v>44</v>
      </c>
      <c r="V15" s="137">
        <f t="shared" ca="1" si="5"/>
        <v>41</v>
      </c>
      <c r="W15" s="137">
        <f t="shared" ca="1" si="5"/>
        <v>37</v>
      </c>
      <c r="X15" s="137">
        <f t="shared" ca="1" si="5"/>
        <v>43</v>
      </c>
      <c r="Y15" s="137">
        <f t="shared" ca="1" si="5"/>
        <v>41</v>
      </c>
      <c r="Z15" s="137">
        <f t="shared" ca="1" si="5"/>
        <v>38</v>
      </c>
      <c r="AA15" s="137">
        <f t="shared" ca="1" si="6"/>
        <v>39</v>
      </c>
      <c r="AB15" s="137">
        <f t="shared" ca="1" si="6"/>
        <v>42</v>
      </c>
      <c r="AC15" s="137">
        <f t="shared" ca="1" si="6"/>
        <v>35</v>
      </c>
      <c r="AD15" s="137">
        <f t="shared" ca="1" si="6"/>
        <v>32</v>
      </c>
      <c r="AE15" s="137">
        <f t="shared" ca="1" si="6"/>
        <v>36</v>
      </c>
      <c r="AF15" s="137">
        <f t="shared" ca="1" si="6"/>
        <v>32</v>
      </c>
      <c r="AG15" s="137">
        <f t="shared" ca="1" si="6"/>
        <v>37</v>
      </c>
      <c r="AH15" s="137">
        <f t="shared" ca="1" si="6"/>
        <v>43</v>
      </c>
      <c r="AI15" s="137">
        <f t="shared" ca="1" si="6"/>
        <v>34</v>
      </c>
      <c r="AJ15" s="137">
        <f t="shared" ca="1" si="6"/>
        <v>34</v>
      </c>
      <c r="AK15" s="137">
        <f t="shared" ca="1" si="6"/>
        <v>26</v>
      </c>
      <c r="AL15" s="137">
        <f t="shared" ca="1" si="6"/>
        <v>27</v>
      </c>
      <c r="AM15" s="137">
        <f t="shared" ca="1" si="7"/>
        <v>34</v>
      </c>
      <c r="AN15" s="137">
        <f t="shared" ca="1" si="7"/>
        <v>38</v>
      </c>
      <c r="AO15" s="137">
        <f t="shared" ca="1" si="7"/>
        <v>36</v>
      </c>
      <c r="AP15" s="137">
        <f t="shared" ca="1" si="7"/>
        <v>33</v>
      </c>
      <c r="AQ15" s="137">
        <f t="shared" ca="1" si="7"/>
        <v>33</v>
      </c>
      <c r="AR15" s="137">
        <f t="shared" ca="1" si="7"/>
        <v>38</v>
      </c>
      <c r="AS15" s="137">
        <f t="shared" ca="1" si="7"/>
        <v>38</v>
      </c>
      <c r="AT15" s="137">
        <f t="shared" ca="1" si="7"/>
        <v>33</v>
      </c>
      <c r="AU15" s="137">
        <f t="shared" ca="1" si="7"/>
        <v>30</v>
      </c>
      <c r="AV15" s="137">
        <f t="shared" ca="1" si="7"/>
        <v>36</v>
      </c>
      <c r="AW15" s="137">
        <f t="shared" ca="1" si="7"/>
        <v>34</v>
      </c>
      <c r="AX15" s="137">
        <f t="shared" ca="1" si="7"/>
        <v>29</v>
      </c>
      <c r="AY15" s="137">
        <f t="shared" ca="1" si="7"/>
        <v>29</v>
      </c>
      <c r="AZ15" s="137">
        <f t="shared" ca="1" si="8"/>
        <v>24</v>
      </c>
      <c r="BA15" s="137">
        <f t="shared" ca="1" si="8"/>
        <v>29</v>
      </c>
      <c r="BB15" s="137">
        <f t="shared" ca="1" si="8"/>
        <v>28</v>
      </c>
      <c r="BC15" s="138">
        <f t="shared" ca="1" si="8"/>
        <v>46</v>
      </c>
      <c r="BD15" s="138">
        <f t="shared" ca="1" si="9"/>
        <v>49</v>
      </c>
      <c r="BE15" s="138">
        <f t="shared" ca="1" si="9"/>
        <v>41</v>
      </c>
      <c r="BF15" s="138">
        <f t="shared" ca="1" si="9"/>
        <v>31</v>
      </c>
      <c r="BG15" s="138">
        <f t="shared" ca="1" si="9"/>
        <v>30</v>
      </c>
      <c r="BH15" s="138">
        <f t="shared" ca="1" si="9"/>
        <v>36</v>
      </c>
      <c r="BI15" s="138">
        <f t="shared" ca="1" si="9"/>
        <v>37</v>
      </c>
      <c r="BJ15" s="138">
        <f t="shared" ca="1" si="9"/>
        <v>42</v>
      </c>
      <c r="BK15" s="138">
        <f t="shared" ca="1" si="9"/>
        <v>43</v>
      </c>
      <c r="BL15" s="138">
        <f t="shared" ca="1" si="9"/>
        <v>54</v>
      </c>
      <c r="BM15" s="138">
        <f t="shared" ca="1" si="9"/>
        <v>61</v>
      </c>
      <c r="BN15" s="138">
        <f t="shared" ca="1" si="9"/>
        <v>62</v>
      </c>
      <c r="BO15" s="138">
        <f t="shared" ca="1" si="9"/>
        <v>57</v>
      </c>
      <c r="BP15" s="138">
        <f t="shared" ca="1" si="9"/>
        <v>54</v>
      </c>
      <c r="BQ15" s="138">
        <f t="shared" ca="1" si="9"/>
        <v>55</v>
      </c>
      <c r="BR15" s="138">
        <f t="shared" ca="1" si="9"/>
        <v>57</v>
      </c>
      <c r="BS15" s="138">
        <f t="shared" ca="1" si="9"/>
        <v>48</v>
      </c>
      <c r="BT15" s="138">
        <f t="shared" ca="1" si="11"/>
        <v>53</v>
      </c>
      <c r="BU15" s="138">
        <f t="shared" ca="1" si="10"/>
        <v>62</v>
      </c>
      <c r="BV15" s="138">
        <f t="shared" ca="1" si="3"/>
        <v>72</v>
      </c>
      <c r="BW15" s="138">
        <f t="shared" ca="1" si="3"/>
        <v>68</v>
      </c>
      <c r="BX15" s="138">
        <f t="shared" ca="1" si="3"/>
        <v>68</v>
      </c>
      <c r="BY15" s="138">
        <f t="shared" ca="1" si="3"/>
        <v>66</v>
      </c>
      <c r="BZ15" s="138">
        <f t="shared" ca="1" si="3"/>
        <v>54</v>
      </c>
      <c r="CA15" s="138">
        <f t="shared" ca="1" si="3"/>
        <v>57</v>
      </c>
      <c r="CB15" s="227"/>
      <c r="CC15" s="126" t="s">
        <v>2152</v>
      </c>
    </row>
    <row r="16" spans="1:81" x14ac:dyDescent="0.5">
      <c r="A16" s="130" t="s">
        <v>367</v>
      </c>
      <c r="B16" s="133" t="s">
        <v>301</v>
      </c>
      <c r="C16" s="133">
        <v>0</v>
      </c>
      <c r="D16" s="128">
        <v>1</v>
      </c>
      <c r="E16" s="128">
        <v>1</v>
      </c>
      <c r="F16" s="205" t="s">
        <v>97</v>
      </c>
      <c r="G16" s="137">
        <f t="shared" ca="1" si="4"/>
        <v>4</v>
      </c>
      <c r="H16" s="137">
        <f t="shared" ca="1" si="4"/>
        <v>4</v>
      </c>
      <c r="I16" s="137">
        <f t="shared" ca="1" si="4"/>
        <v>6</v>
      </c>
      <c r="J16" s="137">
        <f t="shared" ca="1" si="4"/>
        <v>5</v>
      </c>
      <c r="K16" s="137">
        <f t="shared" ca="1" si="4"/>
        <v>4</v>
      </c>
      <c r="L16" s="137">
        <f t="shared" ca="1" si="4"/>
        <v>4</v>
      </c>
      <c r="M16" s="137">
        <f t="shared" ca="1" si="4"/>
        <v>3</v>
      </c>
      <c r="N16" s="137">
        <f t="shared" ca="1" si="4"/>
        <v>3</v>
      </c>
      <c r="O16" s="137">
        <f t="shared" ca="1" si="4"/>
        <v>4</v>
      </c>
      <c r="P16" s="137">
        <f t="shared" ca="1" si="4"/>
        <v>5</v>
      </c>
      <c r="Q16" s="137">
        <f t="shared" ca="1" si="5"/>
        <v>4</v>
      </c>
      <c r="R16" s="137">
        <f t="shared" ca="1" si="5"/>
        <v>4</v>
      </c>
      <c r="S16" s="137">
        <f t="shared" ca="1" si="5"/>
        <v>4</v>
      </c>
      <c r="T16" s="137">
        <f t="shared" ca="1" si="5"/>
        <v>3</v>
      </c>
      <c r="U16" s="137">
        <f t="shared" ca="1" si="5"/>
        <v>2</v>
      </c>
      <c r="V16" s="137">
        <f t="shared" ca="1" si="5"/>
        <v>2</v>
      </c>
      <c r="W16" s="137">
        <f t="shared" ca="1" si="5"/>
        <v>5</v>
      </c>
      <c r="X16" s="137">
        <f t="shared" ca="1" si="5"/>
        <v>7</v>
      </c>
      <c r="Y16" s="137">
        <f t="shared" ca="1" si="5"/>
        <v>6</v>
      </c>
      <c r="Z16" s="137">
        <f t="shared" ca="1" si="5"/>
        <v>4</v>
      </c>
      <c r="AA16" s="137">
        <f t="shared" ca="1" si="6"/>
        <v>6</v>
      </c>
      <c r="AB16" s="137">
        <f t="shared" ca="1" si="6"/>
        <v>5</v>
      </c>
      <c r="AC16" s="137">
        <f t="shared" ca="1" si="6"/>
        <v>1</v>
      </c>
      <c r="AD16" s="137">
        <f t="shared" ca="1" si="6"/>
        <v>1</v>
      </c>
      <c r="AE16" s="137">
        <f t="shared" ca="1" si="6"/>
        <v>2</v>
      </c>
      <c r="AF16" s="137">
        <f t="shared" ca="1" si="6"/>
        <v>4</v>
      </c>
      <c r="AG16" s="137">
        <f t="shared" ca="1" si="6"/>
        <v>3</v>
      </c>
      <c r="AH16" s="137">
        <f t="shared" ca="1" si="6"/>
        <v>4</v>
      </c>
      <c r="AI16" s="137">
        <f t="shared" ca="1" si="6"/>
        <v>3</v>
      </c>
      <c r="AJ16" s="137">
        <f t="shared" ca="1" si="6"/>
        <v>2</v>
      </c>
      <c r="AK16" s="137">
        <f t="shared" ca="1" si="6"/>
        <v>2</v>
      </c>
      <c r="AL16" s="137">
        <f t="shared" ca="1" si="6"/>
        <v>1</v>
      </c>
      <c r="AM16" s="137" t="str">
        <f t="shared" ca="1" si="7"/>
        <v>.</v>
      </c>
      <c r="AN16" s="137">
        <f t="shared" ca="1" si="7"/>
        <v>7</v>
      </c>
      <c r="AO16" s="137">
        <f t="shared" ca="1" si="7"/>
        <v>6</v>
      </c>
      <c r="AP16" s="137">
        <f t="shared" ca="1" si="7"/>
        <v>6</v>
      </c>
      <c r="AQ16" s="137">
        <f t="shared" ca="1" si="7"/>
        <v>6</v>
      </c>
      <c r="AR16" s="137">
        <f t="shared" ca="1" si="7"/>
        <v>10</v>
      </c>
      <c r="AS16" s="137">
        <f t="shared" ca="1" si="7"/>
        <v>9</v>
      </c>
      <c r="AT16" s="137">
        <f t="shared" ca="1" si="7"/>
        <v>13</v>
      </c>
      <c r="AU16" s="137">
        <f t="shared" ca="1" si="7"/>
        <v>11</v>
      </c>
      <c r="AV16" s="137">
        <f t="shared" ca="1" si="7"/>
        <v>12</v>
      </c>
      <c r="AW16" s="137">
        <f t="shared" ca="1" si="7"/>
        <v>11</v>
      </c>
      <c r="AX16" s="137">
        <f t="shared" ca="1" si="7"/>
        <v>10</v>
      </c>
      <c r="AY16" s="137">
        <f t="shared" ca="1" si="7"/>
        <v>12</v>
      </c>
      <c r="AZ16" s="137">
        <f t="shared" ca="1" si="8"/>
        <v>10</v>
      </c>
      <c r="BA16" s="137">
        <f t="shared" ca="1" si="8"/>
        <v>14</v>
      </c>
      <c r="BB16" s="137">
        <f t="shared" ca="1" si="8"/>
        <v>13</v>
      </c>
      <c r="BC16" s="138">
        <f t="shared" ca="1" si="8"/>
        <v>22</v>
      </c>
      <c r="BD16" s="138">
        <f t="shared" ca="1" si="9"/>
        <v>27</v>
      </c>
      <c r="BE16" s="138">
        <f t="shared" ca="1" si="9"/>
        <v>18</v>
      </c>
      <c r="BF16" s="138">
        <f t="shared" ca="1" si="9"/>
        <v>13</v>
      </c>
      <c r="BG16" s="138">
        <f t="shared" ca="1" si="9"/>
        <v>11</v>
      </c>
      <c r="BH16" s="138">
        <f t="shared" ca="1" si="9"/>
        <v>13</v>
      </c>
      <c r="BI16" s="138">
        <f t="shared" ca="1" si="9"/>
        <v>16</v>
      </c>
      <c r="BJ16" s="138">
        <f t="shared" ca="1" si="9"/>
        <v>18</v>
      </c>
      <c r="BK16" s="138">
        <f t="shared" ca="1" si="9"/>
        <v>26</v>
      </c>
      <c r="BL16" s="138">
        <f t="shared" ca="1" si="9"/>
        <v>30</v>
      </c>
      <c r="BM16" s="138">
        <f t="shared" ca="1" si="9"/>
        <v>28</v>
      </c>
      <c r="BN16" s="138">
        <f t="shared" ca="1" si="9"/>
        <v>28</v>
      </c>
      <c r="BO16" s="138">
        <f t="shared" ca="1" si="9"/>
        <v>25</v>
      </c>
      <c r="BP16" s="138">
        <f t="shared" ca="1" si="9"/>
        <v>31</v>
      </c>
      <c r="BQ16" s="138">
        <f t="shared" ca="1" si="9"/>
        <v>25</v>
      </c>
      <c r="BR16" s="138">
        <f t="shared" ca="1" si="9"/>
        <v>25</v>
      </c>
      <c r="BS16" s="138">
        <f t="shared" ca="1" si="9"/>
        <v>26</v>
      </c>
      <c r="BT16" s="138">
        <f t="shared" ca="1" si="11"/>
        <v>30</v>
      </c>
      <c r="BU16" s="138">
        <f t="shared" ca="1" si="10"/>
        <v>37</v>
      </c>
      <c r="BV16" s="138">
        <f t="shared" ca="1" si="3"/>
        <v>47</v>
      </c>
      <c r="BW16" s="138">
        <f t="shared" ca="1" si="3"/>
        <v>41</v>
      </c>
      <c r="BX16" s="138">
        <f t="shared" ca="1" si="3"/>
        <v>31</v>
      </c>
      <c r="BY16" s="138">
        <f t="shared" ca="1" si="3"/>
        <v>39</v>
      </c>
      <c r="BZ16" s="138">
        <f t="shared" ca="1" si="3"/>
        <v>36</v>
      </c>
      <c r="CA16" s="138">
        <f t="shared" ca="1" si="3"/>
        <v>35</v>
      </c>
      <c r="CB16" s="227"/>
      <c r="CC16" s="126" t="s">
        <v>2153</v>
      </c>
    </row>
    <row r="17" spans="1:81" x14ac:dyDescent="0.5">
      <c r="A17" s="130" t="s">
        <v>367</v>
      </c>
      <c r="B17" s="133" t="s">
        <v>551</v>
      </c>
      <c r="C17" s="133">
        <v>0</v>
      </c>
      <c r="D17" s="128">
        <v>1</v>
      </c>
      <c r="E17" s="128">
        <v>1</v>
      </c>
      <c r="F17" s="205" t="s">
        <v>1379</v>
      </c>
      <c r="G17" s="137">
        <f t="shared" ca="1" si="4"/>
        <v>29</v>
      </c>
      <c r="H17" s="137">
        <f t="shared" ca="1" si="4"/>
        <v>31</v>
      </c>
      <c r="I17" s="137">
        <f t="shared" ca="1" si="4"/>
        <v>28</v>
      </c>
      <c r="J17" s="137">
        <f t="shared" ca="1" si="4"/>
        <v>26</v>
      </c>
      <c r="K17" s="137">
        <f t="shared" ca="1" si="4"/>
        <v>27</v>
      </c>
      <c r="L17" s="137">
        <f t="shared" ca="1" si="4"/>
        <v>27</v>
      </c>
      <c r="M17" s="137">
        <f t="shared" ca="1" si="4"/>
        <v>27</v>
      </c>
      <c r="N17" s="137">
        <f t="shared" ca="1" si="4"/>
        <v>26</v>
      </c>
      <c r="O17" s="137">
        <f t="shared" ca="1" si="4"/>
        <v>30</v>
      </c>
      <c r="P17" s="137">
        <f t="shared" ca="1" si="4"/>
        <v>31</v>
      </c>
      <c r="Q17" s="137">
        <f t="shared" ca="1" si="5"/>
        <v>34</v>
      </c>
      <c r="R17" s="137">
        <f t="shared" ca="1" si="5"/>
        <v>32</v>
      </c>
      <c r="S17" s="137">
        <f t="shared" ca="1" si="5"/>
        <v>35</v>
      </c>
      <c r="T17" s="137">
        <f t="shared" ca="1" si="5"/>
        <v>34</v>
      </c>
      <c r="U17" s="137">
        <f t="shared" ca="1" si="5"/>
        <v>44</v>
      </c>
      <c r="V17" s="137">
        <f t="shared" ca="1" si="5"/>
        <v>41</v>
      </c>
      <c r="W17" s="137">
        <f t="shared" ca="1" si="5"/>
        <v>37</v>
      </c>
      <c r="X17" s="137">
        <f t="shared" ca="1" si="5"/>
        <v>43</v>
      </c>
      <c r="Y17" s="137">
        <f t="shared" ca="1" si="5"/>
        <v>41</v>
      </c>
      <c r="Z17" s="137">
        <f t="shared" ca="1" si="5"/>
        <v>38</v>
      </c>
      <c r="AA17" s="137">
        <f t="shared" ca="1" si="6"/>
        <v>39</v>
      </c>
      <c r="AB17" s="137">
        <f t="shared" ca="1" si="6"/>
        <v>42</v>
      </c>
      <c r="AC17" s="137">
        <f t="shared" ca="1" si="6"/>
        <v>35</v>
      </c>
      <c r="AD17" s="137">
        <f t="shared" ca="1" si="6"/>
        <v>32</v>
      </c>
      <c r="AE17" s="137">
        <f t="shared" ca="1" si="6"/>
        <v>36</v>
      </c>
      <c r="AF17" s="137">
        <f t="shared" ca="1" si="6"/>
        <v>32</v>
      </c>
      <c r="AG17" s="137">
        <f t="shared" ca="1" si="6"/>
        <v>37</v>
      </c>
      <c r="AH17" s="137">
        <f t="shared" ca="1" si="6"/>
        <v>43</v>
      </c>
      <c r="AI17" s="137">
        <f t="shared" ca="1" si="6"/>
        <v>34</v>
      </c>
      <c r="AJ17" s="137">
        <f t="shared" ca="1" si="6"/>
        <v>34</v>
      </c>
      <c r="AK17" s="137">
        <f t="shared" ca="1" si="6"/>
        <v>26</v>
      </c>
      <c r="AL17" s="137">
        <f t="shared" ca="1" si="6"/>
        <v>27</v>
      </c>
      <c r="AM17" s="137">
        <f t="shared" ca="1" si="7"/>
        <v>34</v>
      </c>
      <c r="AN17" s="137">
        <f t="shared" ca="1" si="7"/>
        <v>38</v>
      </c>
      <c r="AO17" s="137">
        <f t="shared" ca="1" si="7"/>
        <v>36</v>
      </c>
      <c r="AP17" s="137">
        <f t="shared" ca="1" si="7"/>
        <v>33</v>
      </c>
      <c r="AQ17" s="137">
        <f t="shared" ca="1" si="7"/>
        <v>33</v>
      </c>
      <c r="AR17" s="137">
        <f t="shared" ca="1" si="7"/>
        <v>38</v>
      </c>
      <c r="AS17" s="137">
        <f t="shared" ca="1" si="7"/>
        <v>38</v>
      </c>
      <c r="AT17" s="137">
        <f t="shared" ca="1" si="7"/>
        <v>33</v>
      </c>
      <c r="AU17" s="137">
        <f t="shared" ca="1" si="7"/>
        <v>30</v>
      </c>
      <c r="AV17" s="137">
        <f t="shared" ca="1" si="7"/>
        <v>36</v>
      </c>
      <c r="AW17" s="137">
        <f t="shared" ca="1" si="7"/>
        <v>34</v>
      </c>
      <c r="AX17" s="137">
        <f t="shared" ca="1" si="7"/>
        <v>29</v>
      </c>
      <c r="AY17" s="137">
        <f t="shared" ca="1" si="7"/>
        <v>29</v>
      </c>
      <c r="AZ17" s="137">
        <f t="shared" ca="1" si="8"/>
        <v>24</v>
      </c>
      <c r="BA17" s="137">
        <f t="shared" ca="1" si="8"/>
        <v>29</v>
      </c>
      <c r="BB17" s="137">
        <f t="shared" ca="1" si="8"/>
        <v>28</v>
      </c>
      <c r="BC17" s="138">
        <f t="shared" ca="1" si="8"/>
        <v>46</v>
      </c>
      <c r="BD17" s="138">
        <f t="shared" ca="1" si="9"/>
        <v>49</v>
      </c>
      <c r="BE17" s="138">
        <f t="shared" ca="1" si="9"/>
        <v>41</v>
      </c>
      <c r="BF17" s="138">
        <f t="shared" ca="1" si="9"/>
        <v>31</v>
      </c>
      <c r="BG17" s="138">
        <f t="shared" ca="1" si="9"/>
        <v>30</v>
      </c>
      <c r="BH17" s="138">
        <f t="shared" ca="1" si="9"/>
        <v>36</v>
      </c>
      <c r="BI17" s="138">
        <f t="shared" ca="1" si="9"/>
        <v>37</v>
      </c>
      <c r="BJ17" s="138">
        <f t="shared" ca="1" si="9"/>
        <v>42</v>
      </c>
      <c r="BK17" s="138">
        <f t="shared" ca="1" si="9"/>
        <v>43</v>
      </c>
      <c r="BL17" s="138">
        <f t="shared" ca="1" si="9"/>
        <v>54</v>
      </c>
      <c r="BM17" s="138">
        <f t="shared" ca="1" si="9"/>
        <v>61</v>
      </c>
      <c r="BN17" s="138">
        <f t="shared" ca="1" si="9"/>
        <v>62</v>
      </c>
      <c r="BO17" s="138">
        <f t="shared" ca="1" si="9"/>
        <v>57</v>
      </c>
      <c r="BP17" s="138">
        <f t="shared" ca="1" si="9"/>
        <v>54</v>
      </c>
      <c r="BQ17" s="138">
        <f t="shared" ca="1" si="9"/>
        <v>55</v>
      </c>
      <c r="BR17" s="138">
        <f t="shared" ca="1" si="9"/>
        <v>57</v>
      </c>
      <c r="BS17" s="138">
        <f t="shared" ca="1" si="9"/>
        <v>48</v>
      </c>
      <c r="BT17" s="138">
        <f t="shared" ca="1" si="11"/>
        <v>53</v>
      </c>
      <c r="BU17" s="138">
        <f t="shared" ca="1" si="10"/>
        <v>62</v>
      </c>
      <c r="BV17" s="138">
        <f t="shared" ca="1" si="3"/>
        <v>72</v>
      </c>
      <c r="BW17" s="138">
        <f t="shared" ca="1" si="3"/>
        <v>68</v>
      </c>
      <c r="BX17" s="138">
        <f t="shared" ca="1" si="3"/>
        <v>68</v>
      </c>
      <c r="BY17" s="138">
        <f t="shared" ca="1" si="3"/>
        <v>66</v>
      </c>
      <c r="BZ17" s="138">
        <f t="shared" ca="1" si="3"/>
        <v>54</v>
      </c>
      <c r="CA17" s="138">
        <f t="shared" ca="1" si="3"/>
        <v>57</v>
      </c>
      <c r="CB17" s="227"/>
      <c r="CC17" s="126" t="s">
        <v>2154</v>
      </c>
    </row>
    <row r="18" spans="1:81" x14ac:dyDescent="0.5">
      <c r="A18" s="130" t="s">
        <v>368</v>
      </c>
      <c r="B18" s="133" t="s">
        <v>301</v>
      </c>
      <c r="C18" s="133">
        <v>0</v>
      </c>
      <c r="D18" s="128">
        <v>1</v>
      </c>
      <c r="E18" s="128">
        <v>1</v>
      </c>
      <c r="F18" s="205" t="s">
        <v>175</v>
      </c>
      <c r="G18" s="137">
        <f t="shared" ca="1" si="4"/>
        <v>1</v>
      </c>
      <c r="H18" s="137">
        <f t="shared" ca="1" si="4"/>
        <v>1</v>
      </c>
      <c r="I18" s="137">
        <f t="shared" ca="1" si="4"/>
        <v>1</v>
      </c>
      <c r="J18" s="137">
        <f t="shared" ca="1" si="4"/>
        <v>1</v>
      </c>
      <c r="K18" s="137">
        <f t="shared" ca="1" si="4"/>
        <v>1</v>
      </c>
      <c r="L18" s="137">
        <f t="shared" ca="1" si="4"/>
        <v>2</v>
      </c>
      <c r="M18" s="137">
        <f t="shared" ca="1" si="4"/>
        <v>1</v>
      </c>
      <c r="N18" s="137">
        <f t="shared" ca="1" si="4"/>
        <v>1</v>
      </c>
      <c r="O18" s="137">
        <f t="shared" ca="1" si="4"/>
        <v>1</v>
      </c>
      <c r="P18" s="137">
        <f t="shared" ca="1" si="4"/>
        <v>1</v>
      </c>
      <c r="Q18" s="137">
        <f t="shared" ca="1" si="5"/>
        <v>1</v>
      </c>
      <c r="R18" s="137">
        <f t="shared" ca="1" si="5"/>
        <v>1</v>
      </c>
      <c r="S18" s="137">
        <f t="shared" ca="1" si="5"/>
        <v>1</v>
      </c>
      <c r="T18" s="137">
        <f t="shared" ca="1" si="5"/>
        <v>1</v>
      </c>
      <c r="U18" s="137">
        <f t="shared" ca="1" si="5"/>
        <v>1</v>
      </c>
      <c r="V18" s="137">
        <f t="shared" ca="1" si="5"/>
        <v>1</v>
      </c>
      <c r="W18" s="137" t="str">
        <f t="shared" ca="1" si="5"/>
        <v>.</v>
      </c>
      <c r="X18" s="137">
        <f t="shared" ca="1" si="5"/>
        <v>1</v>
      </c>
      <c r="Y18" s="137">
        <f t="shared" ca="1" si="5"/>
        <v>3</v>
      </c>
      <c r="Z18" s="137">
        <f t="shared" ca="1" si="5"/>
        <v>2</v>
      </c>
      <c r="AA18" s="137">
        <f t="shared" ca="1" si="6"/>
        <v>2</v>
      </c>
      <c r="AB18" s="137">
        <f t="shared" ca="1" si="6"/>
        <v>2</v>
      </c>
      <c r="AC18" s="137">
        <f t="shared" ca="1" si="6"/>
        <v>2</v>
      </c>
      <c r="AD18" s="137">
        <f t="shared" ca="1" si="6"/>
        <v>2</v>
      </c>
      <c r="AE18" s="137">
        <f t="shared" ca="1" si="6"/>
        <v>2</v>
      </c>
      <c r="AF18" s="137">
        <f t="shared" ca="1" si="6"/>
        <v>1</v>
      </c>
      <c r="AG18" s="137">
        <f t="shared" ca="1" si="6"/>
        <v>1</v>
      </c>
      <c r="AH18" s="137">
        <f t="shared" ca="1" si="6"/>
        <v>1</v>
      </c>
      <c r="AI18" s="137">
        <f t="shared" ca="1" si="6"/>
        <v>1</v>
      </c>
      <c r="AJ18" s="137">
        <f t="shared" ca="1" si="6"/>
        <v>2</v>
      </c>
      <c r="AK18" s="137">
        <f t="shared" ca="1" si="6"/>
        <v>2</v>
      </c>
      <c r="AL18" s="137">
        <f t="shared" ca="1" si="6"/>
        <v>2</v>
      </c>
      <c r="AM18" s="137">
        <f t="shared" ca="1" si="7"/>
        <v>3</v>
      </c>
      <c r="AN18" s="137">
        <f t="shared" ca="1" si="7"/>
        <v>3</v>
      </c>
      <c r="AO18" s="137">
        <f t="shared" ca="1" si="7"/>
        <v>3</v>
      </c>
      <c r="AP18" s="137">
        <f t="shared" ca="1" si="7"/>
        <v>2</v>
      </c>
      <c r="AQ18" s="137">
        <f t="shared" ca="1" si="7"/>
        <v>2</v>
      </c>
      <c r="AR18" s="137">
        <f t="shared" ca="1" si="7"/>
        <v>1</v>
      </c>
      <c r="AS18" s="137">
        <f t="shared" ca="1" si="7"/>
        <v>1</v>
      </c>
      <c r="AT18" s="137">
        <f t="shared" ca="1" si="7"/>
        <v>2</v>
      </c>
      <c r="AU18" s="137">
        <f t="shared" ca="1" si="7"/>
        <v>3</v>
      </c>
      <c r="AV18" s="137">
        <f t="shared" ca="1" si="7"/>
        <v>3</v>
      </c>
      <c r="AW18" s="137">
        <f t="shared" ca="1" si="7"/>
        <v>3</v>
      </c>
      <c r="AX18" s="137">
        <f t="shared" ca="1" si="7"/>
        <v>4</v>
      </c>
      <c r="AY18" s="137">
        <f t="shared" ca="1" si="7"/>
        <v>5</v>
      </c>
      <c r="AZ18" s="137">
        <f t="shared" ca="1" si="8"/>
        <v>5</v>
      </c>
      <c r="BA18" s="137">
        <f t="shared" ca="1" si="8"/>
        <v>4</v>
      </c>
      <c r="BB18" s="137">
        <f t="shared" ca="1" si="8"/>
        <v>5</v>
      </c>
      <c r="BC18" s="138">
        <f t="shared" ca="1" si="8"/>
        <v>4</v>
      </c>
      <c r="BD18" s="138">
        <f t="shared" ca="1" si="9"/>
        <v>4</v>
      </c>
      <c r="BE18" s="138">
        <f t="shared" ca="1" si="9"/>
        <v>3</v>
      </c>
      <c r="BF18" s="138">
        <f t="shared" ca="1" si="9"/>
        <v>3</v>
      </c>
      <c r="BG18" s="138">
        <f t="shared" ca="1" si="9"/>
        <v>2</v>
      </c>
      <c r="BH18" s="138">
        <f t="shared" ca="1" si="9"/>
        <v>3</v>
      </c>
      <c r="BI18" s="138">
        <f t="shared" ca="1" si="9"/>
        <v>3</v>
      </c>
      <c r="BJ18" s="138">
        <f t="shared" ca="1" si="9"/>
        <v>4</v>
      </c>
      <c r="BK18" s="138">
        <f t="shared" ca="1" si="9"/>
        <v>4</v>
      </c>
      <c r="BL18" s="138">
        <f t="shared" ca="1" si="9"/>
        <v>5</v>
      </c>
      <c r="BM18" s="138">
        <f t="shared" ca="1" si="9"/>
        <v>6</v>
      </c>
      <c r="BN18" s="138">
        <f t="shared" ca="1" si="9"/>
        <v>6</v>
      </c>
      <c r="BO18" s="138">
        <f t="shared" ca="1" si="9"/>
        <v>6</v>
      </c>
      <c r="BP18" s="138">
        <f t="shared" ca="1" si="9"/>
        <v>6</v>
      </c>
      <c r="BQ18" s="138">
        <f t="shared" ca="1" si="9"/>
        <v>4</v>
      </c>
      <c r="BR18" s="138">
        <f t="shared" ca="1" si="9"/>
        <v>5</v>
      </c>
      <c r="BS18" s="138">
        <f t="shared" ca="1" si="9"/>
        <v>3</v>
      </c>
      <c r="BT18" s="138">
        <f t="shared" ca="1" si="11"/>
        <v>5</v>
      </c>
      <c r="BU18" s="138">
        <f t="shared" ca="1" si="10"/>
        <v>4</v>
      </c>
      <c r="BV18" s="138">
        <f t="shared" ca="1" si="3"/>
        <v>5</v>
      </c>
      <c r="BW18" s="138">
        <f t="shared" ca="1" si="3"/>
        <v>5</v>
      </c>
      <c r="BX18" s="138">
        <f t="shared" ca="1" si="3"/>
        <v>6</v>
      </c>
      <c r="BY18" s="138">
        <f t="shared" ca="1" si="3"/>
        <v>5</v>
      </c>
      <c r="BZ18" s="138">
        <f t="shared" ca="1" si="3"/>
        <v>2</v>
      </c>
      <c r="CA18" s="138">
        <f t="shared" ca="1" si="3"/>
        <v>2</v>
      </c>
      <c r="CB18" s="227"/>
      <c r="CC18" s="126" t="s">
        <v>2155</v>
      </c>
    </row>
    <row r="19" spans="1:81" x14ac:dyDescent="0.5">
      <c r="A19" s="130" t="s">
        <v>368</v>
      </c>
      <c r="B19" s="133" t="s">
        <v>551</v>
      </c>
      <c r="C19" s="133">
        <v>0</v>
      </c>
      <c r="D19" s="128">
        <v>1</v>
      </c>
      <c r="E19" s="128">
        <v>1</v>
      </c>
      <c r="F19" s="205" t="s">
        <v>1379</v>
      </c>
      <c r="G19" s="137">
        <f t="shared" ca="1" si="4"/>
        <v>29</v>
      </c>
      <c r="H19" s="137">
        <f t="shared" ca="1" si="4"/>
        <v>31</v>
      </c>
      <c r="I19" s="137">
        <f t="shared" ca="1" si="4"/>
        <v>28</v>
      </c>
      <c r="J19" s="137">
        <f t="shared" ca="1" si="4"/>
        <v>26</v>
      </c>
      <c r="K19" s="137">
        <f t="shared" ca="1" si="4"/>
        <v>27</v>
      </c>
      <c r="L19" s="137">
        <f t="shared" ca="1" si="4"/>
        <v>27</v>
      </c>
      <c r="M19" s="137">
        <f t="shared" ca="1" si="4"/>
        <v>27</v>
      </c>
      <c r="N19" s="137">
        <f t="shared" ca="1" si="4"/>
        <v>26</v>
      </c>
      <c r="O19" s="137">
        <f t="shared" ca="1" si="4"/>
        <v>30</v>
      </c>
      <c r="P19" s="137">
        <f t="shared" ca="1" si="4"/>
        <v>31</v>
      </c>
      <c r="Q19" s="137">
        <f t="shared" ca="1" si="5"/>
        <v>34</v>
      </c>
      <c r="R19" s="137">
        <f t="shared" ca="1" si="5"/>
        <v>32</v>
      </c>
      <c r="S19" s="137">
        <f t="shared" ca="1" si="5"/>
        <v>35</v>
      </c>
      <c r="T19" s="137">
        <f t="shared" ca="1" si="5"/>
        <v>34</v>
      </c>
      <c r="U19" s="137">
        <f t="shared" ca="1" si="5"/>
        <v>44</v>
      </c>
      <c r="V19" s="137">
        <f t="shared" ca="1" si="5"/>
        <v>41</v>
      </c>
      <c r="W19" s="137">
        <f t="shared" ca="1" si="5"/>
        <v>37</v>
      </c>
      <c r="X19" s="137">
        <f t="shared" ca="1" si="5"/>
        <v>43</v>
      </c>
      <c r="Y19" s="137">
        <f t="shared" ca="1" si="5"/>
        <v>41</v>
      </c>
      <c r="Z19" s="137">
        <f t="shared" ca="1" si="5"/>
        <v>38</v>
      </c>
      <c r="AA19" s="137">
        <f t="shared" ca="1" si="6"/>
        <v>39</v>
      </c>
      <c r="AB19" s="137">
        <f t="shared" ca="1" si="6"/>
        <v>42</v>
      </c>
      <c r="AC19" s="137">
        <f t="shared" ca="1" si="6"/>
        <v>35</v>
      </c>
      <c r="AD19" s="137">
        <f t="shared" ca="1" si="6"/>
        <v>32</v>
      </c>
      <c r="AE19" s="137">
        <f t="shared" ca="1" si="6"/>
        <v>36</v>
      </c>
      <c r="AF19" s="137">
        <f t="shared" ca="1" si="6"/>
        <v>32</v>
      </c>
      <c r="AG19" s="137">
        <f t="shared" ca="1" si="6"/>
        <v>37</v>
      </c>
      <c r="AH19" s="137">
        <f t="shared" ca="1" si="6"/>
        <v>43</v>
      </c>
      <c r="AI19" s="137">
        <f t="shared" ca="1" si="6"/>
        <v>34</v>
      </c>
      <c r="AJ19" s="137">
        <f t="shared" ca="1" si="6"/>
        <v>34</v>
      </c>
      <c r="AK19" s="137">
        <f t="shared" ca="1" si="6"/>
        <v>26</v>
      </c>
      <c r="AL19" s="137">
        <f t="shared" ca="1" si="6"/>
        <v>27</v>
      </c>
      <c r="AM19" s="137">
        <f t="shared" ca="1" si="7"/>
        <v>34</v>
      </c>
      <c r="AN19" s="137">
        <f t="shared" ca="1" si="7"/>
        <v>38</v>
      </c>
      <c r="AO19" s="137">
        <f t="shared" ca="1" si="7"/>
        <v>36</v>
      </c>
      <c r="AP19" s="137">
        <f t="shared" ca="1" si="7"/>
        <v>33</v>
      </c>
      <c r="AQ19" s="137">
        <f t="shared" ca="1" si="7"/>
        <v>33</v>
      </c>
      <c r="AR19" s="137">
        <f t="shared" ca="1" si="7"/>
        <v>38</v>
      </c>
      <c r="AS19" s="137">
        <f t="shared" ca="1" si="7"/>
        <v>38</v>
      </c>
      <c r="AT19" s="137">
        <f t="shared" ca="1" si="7"/>
        <v>33</v>
      </c>
      <c r="AU19" s="137">
        <f t="shared" ca="1" si="7"/>
        <v>30</v>
      </c>
      <c r="AV19" s="137">
        <f t="shared" ca="1" si="7"/>
        <v>36</v>
      </c>
      <c r="AW19" s="137">
        <f t="shared" ca="1" si="7"/>
        <v>34</v>
      </c>
      <c r="AX19" s="137">
        <f t="shared" ca="1" si="7"/>
        <v>29</v>
      </c>
      <c r="AY19" s="137">
        <f t="shared" ca="1" si="7"/>
        <v>29</v>
      </c>
      <c r="AZ19" s="137">
        <f t="shared" ca="1" si="8"/>
        <v>24</v>
      </c>
      <c r="BA19" s="137">
        <f t="shared" ca="1" si="8"/>
        <v>29</v>
      </c>
      <c r="BB19" s="137">
        <f t="shared" ca="1" si="8"/>
        <v>28</v>
      </c>
      <c r="BC19" s="138">
        <f t="shared" ca="1" si="8"/>
        <v>46</v>
      </c>
      <c r="BD19" s="138">
        <f t="shared" ca="1" si="9"/>
        <v>49</v>
      </c>
      <c r="BE19" s="138">
        <f t="shared" ca="1" si="9"/>
        <v>41</v>
      </c>
      <c r="BF19" s="138">
        <f t="shared" ca="1" si="9"/>
        <v>31</v>
      </c>
      <c r="BG19" s="138">
        <f t="shared" ca="1" si="9"/>
        <v>30</v>
      </c>
      <c r="BH19" s="138">
        <f t="shared" ca="1" si="9"/>
        <v>36</v>
      </c>
      <c r="BI19" s="138">
        <f t="shared" ca="1" si="9"/>
        <v>37</v>
      </c>
      <c r="BJ19" s="138">
        <f t="shared" ca="1" si="9"/>
        <v>42</v>
      </c>
      <c r="BK19" s="138">
        <f t="shared" ca="1" si="9"/>
        <v>43</v>
      </c>
      <c r="BL19" s="138">
        <f t="shared" ca="1" si="9"/>
        <v>54</v>
      </c>
      <c r="BM19" s="138">
        <f t="shared" ca="1" si="9"/>
        <v>61</v>
      </c>
      <c r="BN19" s="138">
        <f t="shared" ca="1" si="9"/>
        <v>62</v>
      </c>
      <c r="BO19" s="138">
        <f t="shared" ca="1" si="9"/>
        <v>57</v>
      </c>
      <c r="BP19" s="138">
        <f t="shared" ca="1" si="9"/>
        <v>54</v>
      </c>
      <c r="BQ19" s="138">
        <f t="shared" ca="1" si="9"/>
        <v>55</v>
      </c>
      <c r="BR19" s="138">
        <f t="shared" ca="1" si="9"/>
        <v>57</v>
      </c>
      <c r="BS19" s="138">
        <f t="shared" ca="1" si="9"/>
        <v>48</v>
      </c>
      <c r="BT19" s="138">
        <f t="shared" ca="1" si="11"/>
        <v>53</v>
      </c>
      <c r="BU19" s="138">
        <f t="shared" ca="1" si="10"/>
        <v>62</v>
      </c>
      <c r="BV19" s="138">
        <f t="shared" ca="1" si="3"/>
        <v>72</v>
      </c>
      <c r="BW19" s="138">
        <f t="shared" ca="1" si="3"/>
        <v>68</v>
      </c>
      <c r="BX19" s="138">
        <f t="shared" ca="1" si="3"/>
        <v>68</v>
      </c>
      <c r="BY19" s="138">
        <f t="shared" ca="1" si="3"/>
        <v>66</v>
      </c>
      <c r="BZ19" s="138">
        <f t="shared" ca="1" si="3"/>
        <v>54</v>
      </c>
      <c r="CA19" s="138">
        <f t="shared" ca="1" si="3"/>
        <v>57</v>
      </c>
      <c r="CB19" s="227"/>
      <c r="CC19" s="126" t="s">
        <v>2156</v>
      </c>
    </row>
    <row r="20" spans="1:81" x14ac:dyDescent="0.5">
      <c r="A20" s="130" t="s">
        <v>369</v>
      </c>
      <c r="B20" s="133" t="s">
        <v>301</v>
      </c>
      <c r="C20" s="133">
        <v>0</v>
      </c>
      <c r="D20" s="128">
        <v>1</v>
      </c>
      <c r="E20" s="128">
        <v>1</v>
      </c>
      <c r="F20" s="205" t="s">
        <v>524</v>
      </c>
      <c r="G20" s="137">
        <f t="shared" ca="1" si="4"/>
        <v>3</v>
      </c>
      <c r="H20" s="137">
        <f t="shared" ca="1" si="4"/>
        <v>4</v>
      </c>
      <c r="I20" s="137">
        <f t="shared" ca="1" si="4"/>
        <v>4</v>
      </c>
      <c r="J20" s="137">
        <f t="shared" ca="1" si="4"/>
        <v>4</v>
      </c>
      <c r="K20" s="137">
        <f t="shared" ca="1" si="4"/>
        <v>4</v>
      </c>
      <c r="L20" s="137">
        <f t="shared" ca="1" si="4"/>
        <v>4</v>
      </c>
      <c r="M20" s="137">
        <f t="shared" ca="1" si="4"/>
        <v>4</v>
      </c>
      <c r="N20" s="137">
        <f t="shared" ca="1" si="4"/>
        <v>4</v>
      </c>
      <c r="O20" s="137">
        <f t="shared" ca="1" si="4"/>
        <v>4</v>
      </c>
      <c r="P20" s="137">
        <f t="shared" ca="1" si="4"/>
        <v>4</v>
      </c>
      <c r="Q20" s="137">
        <f t="shared" ca="1" si="5"/>
        <v>4</v>
      </c>
      <c r="R20" s="137">
        <f t="shared" ca="1" si="5"/>
        <v>4</v>
      </c>
      <c r="S20" s="137">
        <f t="shared" ca="1" si="5"/>
        <v>4</v>
      </c>
      <c r="T20" s="137">
        <f t="shared" ca="1" si="5"/>
        <v>4</v>
      </c>
      <c r="U20" s="137">
        <f t="shared" ca="1" si="5"/>
        <v>3</v>
      </c>
      <c r="V20" s="137">
        <f t="shared" ca="1" si="5"/>
        <v>3</v>
      </c>
      <c r="W20" s="137">
        <f t="shared" ca="1" si="5"/>
        <v>3</v>
      </c>
      <c r="X20" s="137">
        <f t="shared" ca="1" si="5"/>
        <v>3</v>
      </c>
      <c r="Y20" s="137">
        <f t="shared" ca="1" si="5"/>
        <v>3</v>
      </c>
      <c r="Z20" s="137">
        <f t="shared" ca="1" si="5"/>
        <v>3</v>
      </c>
      <c r="AA20" s="137">
        <f t="shared" ca="1" si="6"/>
        <v>4</v>
      </c>
      <c r="AB20" s="137">
        <f t="shared" ca="1" si="6"/>
        <v>4</v>
      </c>
      <c r="AC20" s="137">
        <f t="shared" ca="1" si="6"/>
        <v>4</v>
      </c>
      <c r="AD20" s="137">
        <f t="shared" ca="1" si="6"/>
        <v>4</v>
      </c>
      <c r="AE20" s="137">
        <f t="shared" ca="1" si="6"/>
        <v>5</v>
      </c>
      <c r="AF20" s="137">
        <f t="shared" ca="1" si="6"/>
        <v>6</v>
      </c>
      <c r="AG20" s="137">
        <f t="shared" ca="1" si="6"/>
        <v>6</v>
      </c>
      <c r="AH20" s="137">
        <f t="shared" ca="1" si="6"/>
        <v>6</v>
      </c>
      <c r="AI20" s="137">
        <f t="shared" ca="1" si="6"/>
        <v>4</v>
      </c>
      <c r="AJ20" s="137">
        <f t="shared" ca="1" si="6"/>
        <v>4</v>
      </c>
      <c r="AK20" s="137">
        <f t="shared" ca="1" si="6"/>
        <v>2</v>
      </c>
      <c r="AL20" s="137">
        <f t="shared" ca="1" si="6"/>
        <v>2</v>
      </c>
      <c r="AM20" s="137">
        <f t="shared" ca="1" si="7"/>
        <v>1</v>
      </c>
      <c r="AN20" s="137">
        <f t="shared" ca="1" si="7"/>
        <v>1</v>
      </c>
      <c r="AO20" s="137">
        <f t="shared" ca="1" si="7"/>
        <v>1</v>
      </c>
      <c r="AP20" s="137">
        <f t="shared" ca="1" si="7"/>
        <v>1</v>
      </c>
      <c r="AQ20" s="137">
        <f t="shared" ca="1" si="7"/>
        <v>1</v>
      </c>
      <c r="AR20" s="137">
        <f t="shared" ca="1" si="7"/>
        <v>1</v>
      </c>
      <c r="AS20" s="137">
        <f t="shared" ca="1" si="7"/>
        <v>1</v>
      </c>
      <c r="AT20" s="137">
        <f t="shared" ca="1" si="7"/>
        <v>2</v>
      </c>
      <c r="AU20" s="137">
        <f t="shared" ca="1" si="7"/>
        <v>2</v>
      </c>
      <c r="AV20" s="137">
        <f t="shared" ca="1" si="7"/>
        <v>2</v>
      </c>
      <c r="AW20" s="137">
        <f t="shared" ca="1" si="7"/>
        <v>2</v>
      </c>
      <c r="AX20" s="137">
        <f t="shared" ca="1" si="7"/>
        <v>2</v>
      </c>
      <c r="AY20" s="137" t="str">
        <f t="shared" ca="1" si="7"/>
        <v>.</v>
      </c>
      <c r="AZ20" s="137" t="str">
        <f t="shared" ca="1" si="8"/>
        <v>.</v>
      </c>
      <c r="BA20" s="137" t="str">
        <f t="shared" ca="1" si="8"/>
        <v>.</v>
      </c>
      <c r="BB20" s="137" t="str">
        <f t="shared" ca="1" si="8"/>
        <v>.</v>
      </c>
      <c r="BC20" s="138" t="str">
        <f t="shared" ca="1" si="8"/>
        <v>.</v>
      </c>
      <c r="BD20" s="138" t="str">
        <f t="shared" ca="1" si="9"/>
        <v>.</v>
      </c>
      <c r="BE20" s="138" t="str">
        <f t="shared" ca="1" si="9"/>
        <v>.</v>
      </c>
      <c r="BF20" s="138" t="str">
        <f t="shared" ca="1" si="9"/>
        <v>.</v>
      </c>
      <c r="BG20" s="138" t="str">
        <f t="shared" ca="1" si="9"/>
        <v>.</v>
      </c>
      <c r="BH20" s="138" t="str">
        <f t="shared" ca="1" si="9"/>
        <v>.</v>
      </c>
      <c r="BI20" s="138" t="str">
        <f t="shared" ca="1" si="9"/>
        <v>.</v>
      </c>
      <c r="BJ20" s="138" t="str">
        <f t="shared" ca="1" si="9"/>
        <v>.</v>
      </c>
      <c r="BK20" s="138" t="str">
        <f t="shared" ca="1" si="9"/>
        <v>.</v>
      </c>
      <c r="BL20" s="138" t="str">
        <f t="shared" ca="1" si="9"/>
        <v>.</v>
      </c>
      <c r="BM20" s="138" t="str">
        <f t="shared" ca="1" si="9"/>
        <v>.</v>
      </c>
      <c r="BN20" s="138" t="str">
        <f t="shared" ca="1" si="9"/>
        <v>.</v>
      </c>
      <c r="BO20" s="138" t="str">
        <f t="shared" ca="1" si="9"/>
        <v>.</v>
      </c>
      <c r="BP20" s="138" t="str">
        <f t="shared" ca="1" si="9"/>
        <v>.</v>
      </c>
      <c r="BQ20" s="138" t="str">
        <f t="shared" ca="1" si="9"/>
        <v>.</v>
      </c>
      <c r="BR20" s="138" t="str">
        <f t="shared" ca="1" si="9"/>
        <v>.</v>
      </c>
      <c r="BS20" s="138">
        <f t="shared" ca="1" si="9"/>
        <v>1</v>
      </c>
      <c r="BT20" s="138">
        <f t="shared" ca="1" si="11"/>
        <v>2</v>
      </c>
      <c r="BU20" s="138">
        <f t="shared" ca="1" si="10"/>
        <v>1</v>
      </c>
      <c r="BV20" s="138">
        <f t="shared" ca="1" si="3"/>
        <v>1</v>
      </c>
      <c r="BW20" s="138" t="str">
        <f t="shared" ca="1" si="3"/>
        <v>.</v>
      </c>
      <c r="BX20" s="138" t="str">
        <f t="shared" ca="1" si="3"/>
        <v>.</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29</v>
      </c>
      <c r="H21" s="137">
        <f t="shared" ca="1" si="4"/>
        <v>31</v>
      </c>
      <c r="I21" s="137">
        <f t="shared" ca="1" si="4"/>
        <v>28</v>
      </c>
      <c r="J21" s="137">
        <f t="shared" ca="1" si="4"/>
        <v>26</v>
      </c>
      <c r="K21" s="137">
        <f t="shared" ca="1" si="4"/>
        <v>27</v>
      </c>
      <c r="L21" s="137">
        <f t="shared" ca="1" si="4"/>
        <v>27</v>
      </c>
      <c r="M21" s="137">
        <f t="shared" ca="1" si="4"/>
        <v>27</v>
      </c>
      <c r="N21" s="137">
        <f t="shared" ca="1" si="4"/>
        <v>26</v>
      </c>
      <c r="O21" s="137">
        <f t="shared" ca="1" si="4"/>
        <v>30</v>
      </c>
      <c r="P21" s="137">
        <f t="shared" ca="1" si="4"/>
        <v>31</v>
      </c>
      <c r="Q21" s="137">
        <f t="shared" ca="1" si="5"/>
        <v>34</v>
      </c>
      <c r="R21" s="137">
        <f t="shared" ca="1" si="5"/>
        <v>32</v>
      </c>
      <c r="S21" s="137">
        <f t="shared" ca="1" si="5"/>
        <v>35</v>
      </c>
      <c r="T21" s="137">
        <f t="shared" ca="1" si="5"/>
        <v>34</v>
      </c>
      <c r="U21" s="137">
        <f t="shared" ca="1" si="5"/>
        <v>44</v>
      </c>
      <c r="V21" s="137">
        <f t="shared" ca="1" si="5"/>
        <v>41</v>
      </c>
      <c r="W21" s="137">
        <f t="shared" ca="1" si="5"/>
        <v>37</v>
      </c>
      <c r="X21" s="137">
        <f t="shared" ca="1" si="5"/>
        <v>43</v>
      </c>
      <c r="Y21" s="137">
        <f t="shared" ca="1" si="5"/>
        <v>41</v>
      </c>
      <c r="Z21" s="137">
        <f t="shared" ca="1" si="5"/>
        <v>38</v>
      </c>
      <c r="AA21" s="137">
        <f t="shared" ca="1" si="6"/>
        <v>39</v>
      </c>
      <c r="AB21" s="137">
        <f t="shared" ca="1" si="6"/>
        <v>42</v>
      </c>
      <c r="AC21" s="137">
        <f t="shared" ca="1" si="6"/>
        <v>35</v>
      </c>
      <c r="AD21" s="137">
        <f t="shared" ca="1" si="6"/>
        <v>32</v>
      </c>
      <c r="AE21" s="137">
        <f t="shared" ca="1" si="6"/>
        <v>36</v>
      </c>
      <c r="AF21" s="137">
        <f t="shared" ca="1" si="6"/>
        <v>32</v>
      </c>
      <c r="AG21" s="137">
        <f t="shared" ca="1" si="6"/>
        <v>37</v>
      </c>
      <c r="AH21" s="137">
        <f t="shared" ca="1" si="6"/>
        <v>43</v>
      </c>
      <c r="AI21" s="137">
        <f t="shared" ca="1" si="6"/>
        <v>34</v>
      </c>
      <c r="AJ21" s="137">
        <f t="shared" ca="1" si="6"/>
        <v>34</v>
      </c>
      <c r="AK21" s="137">
        <f t="shared" ca="1" si="6"/>
        <v>26</v>
      </c>
      <c r="AL21" s="137">
        <f t="shared" ca="1" si="6"/>
        <v>27</v>
      </c>
      <c r="AM21" s="137">
        <f t="shared" ca="1" si="7"/>
        <v>34</v>
      </c>
      <c r="AN21" s="137">
        <f t="shared" ca="1" si="7"/>
        <v>38</v>
      </c>
      <c r="AO21" s="137">
        <f t="shared" ca="1" si="7"/>
        <v>36</v>
      </c>
      <c r="AP21" s="137">
        <f t="shared" ca="1" si="7"/>
        <v>33</v>
      </c>
      <c r="AQ21" s="137">
        <f t="shared" ca="1" si="7"/>
        <v>33</v>
      </c>
      <c r="AR21" s="137">
        <f t="shared" ca="1" si="7"/>
        <v>38</v>
      </c>
      <c r="AS21" s="137">
        <f t="shared" ca="1" si="7"/>
        <v>38</v>
      </c>
      <c r="AT21" s="137">
        <f t="shared" ca="1" si="7"/>
        <v>33</v>
      </c>
      <c r="AU21" s="137">
        <f t="shared" ca="1" si="7"/>
        <v>30</v>
      </c>
      <c r="AV21" s="137">
        <f t="shared" ca="1" si="7"/>
        <v>36</v>
      </c>
      <c r="AW21" s="137">
        <f t="shared" ca="1" si="7"/>
        <v>34</v>
      </c>
      <c r="AX21" s="137">
        <f t="shared" ca="1" si="7"/>
        <v>29</v>
      </c>
      <c r="AY21" s="137">
        <f t="shared" ca="1" si="7"/>
        <v>29</v>
      </c>
      <c r="AZ21" s="137">
        <f t="shared" ca="1" si="8"/>
        <v>24</v>
      </c>
      <c r="BA21" s="137">
        <f t="shared" ca="1" si="8"/>
        <v>29</v>
      </c>
      <c r="BB21" s="137">
        <f t="shared" ca="1" si="8"/>
        <v>28</v>
      </c>
      <c r="BC21" s="138">
        <f t="shared" ca="1" si="8"/>
        <v>46</v>
      </c>
      <c r="BD21" s="138">
        <f t="shared" ca="1" si="9"/>
        <v>49</v>
      </c>
      <c r="BE21" s="138">
        <f t="shared" ca="1" si="9"/>
        <v>41</v>
      </c>
      <c r="BF21" s="138">
        <f t="shared" ca="1" si="9"/>
        <v>31</v>
      </c>
      <c r="BG21" s="138">
        <f t="shared" ca="1" si="9"/>
        <v>30</v>
      </c>
      <c r="BH21" s="138">
        <f t="shared" ca="1" si="9"/>
        <v>36</v>
      </c>
      <c r="BI21" s="138">
        <f t="shared" ca="1" si="9"/>
        <v>37</v>
      </c>
      <c r="BJ21" s="138">
        <f t="shared" ca="1" si="9"/>
        <v>42</v>
      </c>
      <c r="BK21" s="138">
        <f t="shared" ca="1" si="9"/>
        <v>43</v>
      </c>
      <c r="BL21" s="138">
        <f t="shared" ca="1" si="9"/>
        <v>54</v>
      </c>
      <c r="BM21" s="138">
        <f t="shared" ca="1" si="9"/>
        <v>61</v>
      </c>
      <c r="BN21" s="138">
        <f t="shared" ca="1" si="9"/>
        <v>62</v>
      </c>
      <c r="BO21" s="138">
        <f t="shared" ca="1" si="9"/>
        <v>57</v>
      </c>
      <c r="BP21" s="138">
        <f t="shared" ca="1" si="9"/>
        <v>54</v>
      </c>
      <c r="BQ21" s="138">
        <f t="shared" ca="1" si="9"/>
        <v>55</v>
      </c>
      <c r="BR21" s="138">
        <f t="shared" ca="1" si="9"/>
        <v>57</v>
      </c>
      <c r="BS21" s="138">
        <f t="shared" ca="1" si="9"/>
        <v>48</v>
      </c>
      <c r="BT21" s="138">
        <f t="shared" ca="1" si="11"/>
        <v>53</v>
      </c>
      <c r="BU21" s="138">
        <f t="shared" ca="1" si="10"/>
        <v>62</v>
      </c>
      <c r="BV21" s="138">
        <f t="shared" ca="1" si="3"/>
        <v>72</v>
      </c>
      <c r="BW21" s="138">
        <f t="shared" ca="1" si="3"/>
        <v>68</v>
      </c>
      <c r="BX21" s="138">
        <f t="shared" ca="1" si="3"/>
        <v>68</v>
      </c>
      <c r="BY21" s="138">
        <f t="shared" ca="1" si="3"/>
        <v>66</v>
      </c>
      <c r="BZ21" s="138">
        <f t="shared" ca="1" si="3"/>
        <v>54</v>
      </c>
      <c r="CA21" s="138">
        <f t="shared" ca="1" si="3"/>
        <v>57</v>
      </c>
      <c r="CB21" s="227"/>
      <c r="CC21" s="126" t="s">
        <v>2158</v>
      </c>
    </row>
    <row r="22" spans="1:81" x14ac:dyDescent="0.5">
      <c r="A22" s="130" t="s">
        <v>370</v>
      </c>
      <c r="B22" s="133" t="s">
        <v>301</v>
      </c>
      <c r="C22" s="133">
        <v>0</v>
      </c>
      <c r="D22" s="128">
        <v>1</v>
      </c>
      <c r="E22" s="128">
        <v>1</v>
      </c>
      <c r="F22" s="205" t="s">
        <v>525</v>
      </c>
      <c r="G22" s="137" t="str">
        <f t="shared" ca="1" si="4"/>
        <v>.</v>
      </c>
      <c r="H22" s="137">
        <f t="shared" ca="1" si="4"/>
        <v>1</v>
      </c>
      <c r="I22" s="137" t="str">
        <f t="shared" ca="1" si="4"/>
        <v>.</v>
      </c>
      <c r="J22" s="137" t="str">
        <f t="shared" ca="1" si="4"/>
        <v>.</v>
      </c>
      <c r="K22" s="137" t="str">
        <f t="shared" ca="1" si="4"/>
        <v>.</v>
      </c>
      <c r="L22" s="137" t="str">
        <f t="shared" ca="1" si="4"/>
        <v>.</v>
      </c>
      <c r="M22" s="137" t="str">
        <f t="shared" ca="1" si="4"/>
        <v>.</v>
      </c>
      <c r="N22" s="137" t="str">
        <f t="shared" ca="1" si="4"/>
        <v>.</v>
      </c>
      <c r="O22" s="137" t="str">
        <f t="shared" ca="1" si="4"/>
        <v>.</v>
      </c>
      <c r="P22" s="137" t="str">
        <f t="shared" ca="1" si="4"/>
        <v>.</v>
      </c>
      <c r="Q22" s="137" t="str">
        <f t="shared" ca="1" si="5"/>
        <v>.</v>
      </c>
      <c r="R22" s="137" t="str">
        <f t="shared" ca="1" si="5"/>
        <v>.</v>
      </c>
      <c r="S22" s="137" t="str">
        <f t="shared" ca="1" si="5"/>
        <v>.</v>
      </c>
      <c r="T22" s="137" t="str">
        <f t="shared" ca="1" si="5"/>
        <v>.</v>
      </c>
      <c r="U22" s="137">
        <f t="shared" ca="1" si="5"/>
        <v>2</v>
      </c>
      <c r="V22" s="137">
        <f t="shared" ca="1" si="5"/>
        <v>1</v>
      </c>
      <c r="W22" s="137" t="str">
        <f t="shared" ca="1" si="5"/>
        <v>.</v>
      </c>
      <c r="X22" s="137" t="str">
        <f t="shared" ca="1" si="5"/>
        <v>.</v>
      </c>
      <c r="Y22" s="137" t="str">
        <f t="shared" ca="1" si="5"/>
        <v>.</v>
      </c>
      <c r="Z22" s="137" t="str">
        <f t="shared" ca="1" si="5"/>
        <v>.</v>
      </c>
      <c r="AA22" s="137" t="str">
        <f t="shared" ca="1" si="6"/>
        <v>.</v>
      </c>
      <c r="AB22" s="137">
        <f t="shared" ca="1" si="6"/>
        <v>2</v>
      </c>
      <c r="AC22" s="137">
        <f t="shared" ca="1" si="6"/>
        <v>3</v>
      </c>
      <c r="AD22" s="137">
        <f t="shared" ca="1" si="6"/>
        <v>3</v>
      </c>
      <c r="AE22" s="137">
        <f t="shared" ca="1" si="6"/>
        <v>1</v>
      </c>
      <c r="AF22" s="137" t="str">
        <f t="shared" ca="1" si="6"/>
        <v>.</v>
      </c>
      <c r="AG22" s="137" t="str">
        <f t="shared" ca="1" si="6"/>
        <v>.</v>
      </c>
      <c r="AH22" s="137">
        <f t="shared" ca="1" si="6"/>
        <v>1</v>
      </c>
      <c r="AI22" s="137" t="str">
        <f t="shared" ca="1" si="6"/>
        <v>.</v>
      </c>
      <c r="AJ22" s="137" t="str">
        <f t="shared" ca="1" si="6"/>
        <v>.</v>
      </c>
      <c r="AK22" s="137">
        <f t="shared" ca="1" si="6"/>
        <v>2</v>
      </c>
      <c r="AL22" s="137" t="str">
        <f t="shared" ca="1" si="6"/>
        <v>.</v>
      </c>
      <c r="AM22" s="137">
        <f t="shared" ca="1" si="7"/>
        <v>2</v>
      </c>
      <c r="AN22" s="137" t="str">
        <f t="shared" ca="1" si="7"/>
        <v>.</v>
      </c>
      <c r="AO22" s="137" t="str">
        <f t="shared" ca="1" si="7"/>
        <v>.</v>
      </c>
      <c r="AP22" s="137" t="str">
        <f t="shared" ca="1" si="7"/>
        <v>.</v>
      </c>
      <c r="AQ22" s="137">
        <f t="shared" ca="1" si="7"/>
        <v>2</v>
      </c>
      <c r="AR22" s="137">
        <f t="shared" ca="1" si="7"/>
        <v>5</v>
      </c>
      <c r="AS22" s="137">
        <f t="shared" ca="1" si="7"/>
        <v>4</v>
      </c>
      <c r="AT22" s="137">
        <f t="shared" ca="1" si="7"/>
        <v>2</v>
      </c>
      <c r="AU22" s="137" t="str">
        <f t="shared" ca="1" si="7"/>
        <v>.</v>
      </c>
      <c r="AV22" s="137">
        <f t="shared" ca="1" si="7"/>
        <v>1</v>
      </c>
      <c r="AW22" s="137">
        <f t="shared" ca="1" si="7"/>
        <v>4</v>
      </c>
      <c r="AX22" s="137">
        <f t="shared" ca="1" si="7"/>
        <v>3</v>
      </c>
      <c r="AY22" s="137">
        <f t="shared" ca="1" si="7"/>
        <v>1</v>
      </c>
      <c r="AZ22" s="137" t="str">
        <f t="shared" ca="1" si="8"/>
        <v>.</v>
      </c>
      <c r="BA22" s="137">
        <f t="shared" ca="1" si="8"/>
        <v>2</v>
      </c>
      <c r="BB22" s="137">
        <f t="shared" ca="1" si="8"/>
        <v>2</v>
      </c>
      <c r="BC22" s="138">
        <f t="shared" ca="1" si="8"/>
        <v>3</v>
      </c>
      <c r="BD22" s="138">
        <f t="shared" ca="1" si="9"/>
        <v>3</v>
      </c>
      <c r="BE22" s="138">
        <f t="shared" ca="1" si="9"/>
        <v>2</v>
      </c>
      <c r="BF22" s="138">
        <f t="shared" ca="1" si="9"/>
        <v>4</v>
      </c>
      <c r="BG22" s="138">
        <f t="shared" ca="1" si="9"/>
        <v>4</v>
      </c>
      <c r="BH22" s="138">
        <f t="shared" ca="1" si="9"/>
        <v>3</v>
      </c>
      <c r="BI22" s="138" t="str">
        <f t="shared" ca="1" si="9"/>
        <v>.</v>
      </c>
      <c r="BJ22" s="138">
        <f t="shared" ca="1" si="9"/>
        <v>3</v>
      </c>
      <c r="BK22" s="138" t="str">
        <f t="shared" ca="1" si="9"/>
        <v>.</v>
      </c>
      <c r="BL22" s="138">
        <f t="shared" ca="1" si="9"/>
        <v>1</v>
      </c>
      <c r="BM22" s="138">
        <f t="shared" ca="1" si="9"/>
        <v>3</v>
      </c>
      <c r="BN22" s="138" t="str">
        <f t="shared" ca="1" si="9"/>
        <v>.</v>
      </c>
      <c r="BO22" s="138">
        <f t="shared" ca="1" si="9"/>
        <v>5</v>
      </c>
      <c r="BP22" s="138">
        <f t="shared" ca="1" si="9"/>
        <v>2</v>
      </c>
      <c r="BQ22" s="138">
        <f t="shared" ca="1" si="9"/>
        <v>4</v>
      </c>
      <c r="BR22" s="138">
        <f t="shared" ca="1" si="9"/>
        <v>3</v>
      </c>
      <c r="BS22" s="138">
        <f t="shared" ca="1" si="9"/>
        <v>3</v>
      </c>
      <c r="BT22" s="138">
        <f t="shared" ca="1" si="11"/>
        <v>1</v>
      </c>
      <c r="BU22" s="138" t="str">
        <f t="shared" ca="1" si="10"/>
        <v>.</v>
      </c>
      <c r="BV22" s="138" t="str">
        <f t="shared" ca="1" si="3"/>
        <v>.</v>
      </c>
      <c r="BW22" s="138" t="str">
        <f t="shared" ca="1" si="3"/>
        <v>.</v>
      </c>
      <c r="BX22" s="138">
        <f t="shared" ca="1" si="3"/>
        <v>9</v>
      </c>
      <c r="BY22" s="138">
        <f t="shared" ca="1" si="3"/>
        <v>4</v>
      </c>
      <c r="BZ22" s="138" t="str">
        <f t="shared" ca="1" si="3"/>
        <v>.</v>
      </c>
      <c r="CA22" s="138">
        <f t="shared" ca="1" si="3"/>
        <v>1</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29</v>
      </c>
      <c r="H23" s="137">
        <f t="shared" ca="1" si="12"/>
        <v>31</v>
      </c>
      <c r="I23" s="137">
        <f t="shared" ca="1" si="12"/>
        <v>28</v>
      </c>
      <c r="J23" s="137">
        <f t="shared" ca="1" si="12"/>
        <v>26</v>
      </c>
      <c r="K23" s="137">
        <f t="shared" ca="1" si="12"/>
        <v>27</v>
      </c>
      <c r="L23" s="137">
        <f t="shared" ca="1" si="12"/>
        <v>27</v>
      </c>
      <c r="M23" s="137">
        <f t="shared" ca="1" si="12"/>
        <v>27</v>
      </c>
      <c r="N23" s="137">
        <f t="shared" ca="1" si="12"/>
        <v>26</v>
      </c>
      <c r="O23" s="137">
        <f t="shared" ca="1" si="12"/>
        <v>30</v>
      </c>
      <c r="P23" s="137">
        <f t="shared" ca="1" si="12"/>
        <v>31</v>
      </c>
      <c r="Q23" s="137">
        <f t="shared" ref="Q23:Z32" ca="1" si="13">VLOOKUP($G$3,INDIRECT($A23 &amp; $B23&amp;"D"),COLUMN()-5,FALSE)</f>
        <v>34</v>
      </c>
      <c r="R23" s="137">
        <f t="shared" ca="1" si="13"/>
        <v>32</v>
      </c>
      <c r="S23" s="137">
        <f t="shared" ca="1" si="13"/>
        <v>35</v>
      </c>
      <c r="T23" s="137">
        <f t="shared" ca="1" si="13"/>
        <v>34</v>
      </c>
      <c r="U23" s="137">
        <f t="shared" ca="1" si="13"/>
        <v>44</v>
      </c>
      <c r="V23" s="137">
        <f t="shared" ca="1" si="13"/>
        <v>41</v>
      </c>
      <c r="W23" s="137">
        <f t="shared" ca="1" si="13"/>
        <v>37</v>
      </c>
      <c r="X23" s="137">
        <f t="shared" ca="1" si="13"/>
        <v>43</v>
      </c>
      <c r="Y23" s="137">
        <f t="shared" ca="1" si="13"/>
        <v>41</v>
      </c>
      <c r="Z23" s="137">
        <f t="shared" ca="1" si="13"/>
        <v>38</v>
      </c>
      <c r="AA23" s="137">
        <f t="shared" ref="AA23:AK32" ca="1" si="14">VLOOKUP($G$3,INDIRECT($A23 &amp; $B23&amp;"D"),COLUMN()-5,FALSE)</f>
        <v>39</v>
      </c>
      <c r="AB23" s="137">
        <f t="shared" ca="1" si="14"/>
        <v>42</v>
      </c>
      <c r="AC23" s="137">
        <f t="shared" ca="1" si="14"/>
        <v>35</v>
      </c>
      <c r="AD23" s="137">
        <f t="shared" ca="1" si="14"/>
        <v>32</v>
      </c>
      <c r="AE23" s="137">
        <f t="shared" ca="1" si="14"/>
        <v>36</v>
      </c>
      <c r="AF23" s="137">
        <f t="shared" ca="1" si="14"/>
        <v>32</v>
      </c>
      <c r="AG23" s="137">
        <f t="shared" ca="1" si="14"/>
        <v>37</v>
      </c>
      <c r="AH23" s="137">
        <f t="shared" ca="1" si="14"/>
        <v>43</v>
      </c>
      <c r="AI23" s="137">
        <f t="shared" ca="1" si="14"/>
        <v>34</v>
      </c>
      <c r="AJ23" s="137">
        <f t="shared" ca="1" si="14"/>
        <v>34</v>
      </c>
      <c r="AK23" s="137">
        <f t="shared" ca="1" si="14"/>
        <v>26</v>
      </c>
      <c r="AL23" s="137">
        <f t="shared" ref="AL23:AT55" ca="1" si="15">VLOOKUP($G$3,INDIRECT($A23 &amp; $B23&amp;"D"),COLUMN()-5,FALSE)</f>
        <v>27</v>
      </c>
      <c r="AM23" s="137">
        <f t="shared" ca="1" si="7"/>
        <v>34</v>
      </c>
      <c r="AN23" s="137">
        <f t="shared" ca="1" si="7"/>
        <v>38</v>
      </c>
      <c r="AO23" s="137">
        <f t="shared" ca="1" si="7"/>
        <v>36</v>
      </c>
      <c r="AP23" s="137">
        <f t="shared" ca="1" si="7"/>
        <v>33</v>
      </c>
      <c r="AQ23" s="137">
        <f t="shared" ca="1" si="7"/>
        <v>33</v>
      </c>
      <c r="AR23" s="137">
        <f t="shared" ca="1" si="7"/>
        <v>38</v>
      </c>
      <c r="AS23" s="137">
        <f t="shared" ca="1" si="7"/>
        <v>38</v>
      </c>
      <c r="AT23" s="137">
        <f t="shared" ca="1" si="7"/>
        <v>33</v>
      </c>
      <c r="AU23" s="137">
        <f t="shared" ca="1" si="7"/>
        <v>30</v>
      </c>
      <c r="AV23" s="137">
        <f t="shared" ca="1" si="7"/>
        <v>36</v>
      </c>
      <c r="AW23" s="137">
        <f t="shared" ca="1" si="7"/>
        <v>34</v>
      </c>
      <c r="AX23" s="137">
        <f t="shared" ca="1" si="7"/>
        <v>29</v>
      </c>
      <c r="AY23" s="137">
        <f t="shared" ca="1" si="7"/>
        <v>29</v>
      </c>
      <c r="AZ23" s="137">
        <f t="shared" ca="1" si="8"/>
        <v>24</v>
      </c>
      <c r="BA23" s="137">
        <f t="shared" ca="1" si="8"/>
        <v>29</v>
      </c>
      <c r="BB23" s="137">
        <f t="shared" ca="1" si="8"/>
        <v>28</v>
      </c>
      <c r="BC23" s="138">
        <f t="shared" ca="1" si="8"/>
        <v>46</v>
      </c>
      <c r="BD23" s="138">
        <f t="shared" ref="BD23:BS26" ca="1" si="16">VLOOKUP($G$3,INDIRECT($A23 &amp; $B23&amp;"D"),COLUMN()-5,FALSE)</f>
        <v>49</v>
      </c>
      <c r="BE23" s="138">
        <f t="shared" ca="1" si="16"/>
        <v>41</v>
      </c>
      <c r="BF23" s="138">
        <f t="shared" ca="1" si="16"/>
        <v>31</v>
      </c>
      <c r="BG23" s="138">
        <f t="shared" ca="1" si="16"/>
        <v>30</v>
      </c>
      <c r="BH23" s="138">
        <f t="shared" ca="1" si="16"/>
        <v>36</v>
      </c>
      <c r="BI23" s="138">
        <f t="shared" ca="1" si="16"/>
        <v>37</v>
      </c>
      <c r="BJ23" s="138">
        <f t="shared" ca="1" si="16"/>
        <v>42</v>
      </c>
      <c r="BK23" s="138">
        <f t="shared" ca="1" si="16"/>
        <v>43</v>
      </c>
      <c r="BL23" s="138">
        <f t="shared" ca="1" si="16"/>
        <v>54</v>
      </c>
      <c r="BM23" s="138">
        <f t="shared" ca="1" si="16"/>
        <v>61</v>
      </c>
      <c r="BN23" s="138">
        <f t="shared" ca="1" si="16"/>
        <v>62</v>
      </c>
      <c r="BO23" s="138">
        <f t="shared" ca="1" si="16"/>
        <v>57</v>
      </c>
      <c r="BP23" s="138">
        <f t="shared" ca="1" si="16"/>
        <v>54</v>
      </c>
      <c r="BQ23" s="138">
        <f t="shared" ca="1" si="16"/>
        <v>55</v>
      </c>
      <c r="BR23" s="138">
        <f t="shared" ca="1" si="16"/>
        <v>57</v>
      </c>
      <c r="BS23" s="138">
        <f t="shared" ca="1" si="16"/>
        <v>48</v>
      </c>
      <c r="BT23" s="138">
        <f t="shared" ca="1" si="11"/>
        <v>53</v>
      </c>
      <c r="BU23" s="138">
        <f t="shared" ref="BT23:CA38" ca="1" si="17">VLOOKUP($G$3,INDIRECT($A23 &amp; $B23&amp;"D"),COLUMN()-5,FALSE)</f>
        <v>62</v>
      </c>
      <c r="BV23" s="138">
        <f ca="1">VLOOKUP($G$3,INDIRECT($A23 &amp; $B23&amp;"D"),COLUMN()-5,FALSE)</f>
        <v>72</v>
      </c>
      <c r="BW23" s="138">
        <f t="shared" ca="1" si="17"/>
        <v>68</v>
      </c>
      <c r="BX23" s="138">
        <f t="shared" ca="1" si="17"/>
        <v>68</v>
      </c>
      <c r="BY23" s="138">
        <f t="shared" ca="1" si="17"/>
        <v>66</v>
      </c>
      <c r="BZ23" s="138">
        <f t="shared" ca="1" si="17"/>
        <v>54</v>
      </c>
      <c r="CA23" s="138">
        <f t="shared" ca="1" si="17"/>
        <v>57</v>
      </c>
      <c r="CB23" s="227"/>
      <c r="CC23" s="126" t="s">
        <v>2160</v>
      </c>
    </row>
    <row r="24" spans="1:81" x14ac:dyDescent="0.5">
      <c r="A24" s="130" t="s">
        <v>193</v>
      </c>
      <c r="B24" s="133" t="s">
        <v>301</v>
      </c>
      <c r="C24" s="133">
        <v>0</v>
      </c>
      <c r="D24" s="128">
        <v>1</v>
      </c>
      <c r="E24" s="128">
        <v>1</v>
      </c>
      <c r="F24" s="205" t="s">
        <v>481</v>
      </c>
      <c r="G24" s="137">
        <f t="shared" ca="1" si="12"/>
        <v>4</v>
      </c>
      <c r="H24" s="137">
        <f t="shared" ca="1" si="12"/>
        <v>2</v>
      </c>
      <c r="I24" s="137">
        <f t="shared" ca="1" si="12"/>
        <v>2</v>
      </c>
      <c r="J24" s="137">
        <f t="shared" ca="1" si="12"/>
        <v>2</v>
      </c>
      <c r="K24" s="137">
        <f t="shared" ca="1" si="12"/>
        <v>2</v>
      </c>
      <c r="L24" s="137">
        <f t="shared" ca="1" si="12"/>
        <v>2</v>
      </c>
      <c r="M24" s="137">
        <f t="shared" ca="1" si="12"/>
        <v>5</v>
      </c>
      <c r="N24" s="137">
        <f t="shared" ca="1" si="12"/>
        <v>4</v>
      </c>
      <c r="O24" s="137">
        <f t="shared" ca="1" si="12"/>
        <v>4</v>
      </c>
      <c r="P24" s="137">
        <f t="shared" ca="1" si="12"/>
        <v>6</v>
      </c>
      <c r="Q24" s="137">
        <f t="shared" ca="1" si="13"/>
        <v>6</v>
      </c>
      <c r="R24" s="137">
        <f t="shared" ca="1" si="13"/>
        <v>5</v>
      </c>
      <c r="S24" s="137">
        <f t="shared" ca="1" si="13"/>
        <v>4</v>
      </c>
      <c r="T24" s="137">
        <f t="shared" ca="1" si="13"/>
        <v>3</v>
      </c>
      <c r="U24" s="137">
        <f t="shared" ca="1" si="13"/>
        <v>4</v>
      </c>
      <c r="V24" s="137">
        <f t="shared" ca="1" si="13"/>
        <v>3</v>
      </c>
      <c r="W24" s="137">
        <f t="shared" ca="1" si="13"/>
        <v>4</v>
      </c>
      <c r="X24" s="137">
        <f t="shared" ca="1" si="13"/>
        <v>5</v>
      </c>
      <c r="Y24" s="137">
        <f t="shared" ca="1" si="13"/>
        <v>5</v>
      </c>
      <c r="Z24" s="137">
        <f t="shared" ca="1" si="13"/>
        <v>3</v>
      </c>
      <c r="AA24" s="137">
        <f t="shared" ca="1" si="14"/>
        <v>4</v>
      </c>
      <c r="AB24" s="137">
        <f t="shared" ca="1" si="14"/>
        <v>5</v>
      </c>
      <c r="AC24" s="137">
        <f t="shared" ca="1" si="14"/>
        <v>3</v>
      </c>
      <c r="AD24" s="137">
        <f t="shared" ca="1" si="14"/>
        <v>2</v>
      </c>
      <c r="AE24" s="137">
        <f t="shared" ca="1" si="14"/>
        <v>3</v>
      </c>
      <c r="AF24" s="137">
        <f t="shared" ca="1" si="14"/>
        <v>4</v>
      </c>
      <c r="AG24" s="137">
        <f t="shared" ca="1" si="14"/>
        <v>8</v>
      </c>
      <c r="AH24" s="137">
        <f t="shared" ca="1" si="14"/>
        <v>10</v>
      </c>
      <c r="AI24" s="137">
        <f t="shared" ca="1" si="14"/>
        <v>3</v>
      </c>
      <c r="AJ24" s="137">
        <f t="shared" ca="1" si="14"/>
        <v>2</v>
      </c>
      <c r="AK24" s="137">
        <f t="shared" ca="1" si="14"/>
        <v>1</v>
      </c>
      <c r="AL24" s="137">
        <f t="shared" ca="1" si="15"/>
        <v>3</v>
      </c>
      <c r="AM24" s="137">
        <f t="shared" ca="1" si="7"/>
        <v>9</v>
      </c>
      <c r="AN24" s="137">
        <f t="shared" ca="1" si="7"/>
        <v>3</v>
      </c>
      <c r="AO24" s="137">
        <f t="shared" ca="1" si="7"/>
        <v>2</v>
      </c>
      <c r="AP24" s="137">
        <f t="shared" ca="1" si="7"/>
        <v>3</v>
      </c>
      <c r="AQ24" s="137">
        <f t="shared" ca="1" si="7"/>
        <v>5</v>
      </c>
      <c r="AR24" s="137">
        <f t="shared" ca="1" si="7"/>
        <v>2</v>
      </c>
      <c r="AS24" s="137">
        <f t="shared" ca="1" si="7"/>
        <v>2</v>
      </c>
      <c r="AT24" s="137">
        <f t="shared" ca="1" si="7"/>
        <v>3</v>
      </c>
      <c r="AU24" s="137">
        <f t="shared" ca="1" si="7"/>
        <v>3</v>
      </c>
      <c r="AV24" s="137">
        <f t="shared" ca="1" si="7"/>
        <v>1</v>
      </c>
      <c r="AW24" s="137">
        <f t="shared" ca="1" si="7"/>
        <v>2</v>
      </c>
      <c r="AX24" s="137" t="str">
        <f t="shared" ca="1" si="7"/>
        <v>.</v>
      </c>
      <c r="AY24" s="137" t="str">
        <f t="shared" ca="1" si="7"/>
        <v>.</v>
      </c>
      <c r="AZ24" s="137" t="str">
        <f t="shared" ca="1" si="8"/>
        <v>.</v>
      </c>
      <c r="BA24" s="137">
        <f t="shared" ca="1" si="8"/>
        <v>3</v>
      </c>
      <c r="BB24" s="137" t="str">
        <f t="shared" ca="1" si="8"/>
        <v>.</v>
      </c>
      <c r="BC24" s="138" t="str">
        <f t="shared" ca="1" si="8"/>
        <v>.</v>
      </c>
      <c r="BD24" s="138">
        <f t="shared" ca="1" si="16"/>
        <v>2</v>
      </c>
      <c r="BE24" s="138">
        <f t="shared" ca="1" si="16"/>
        <v>2</v>
      </c>
      <c r="BF24" s="138" t="str">
        <f t="shared" ca="1" si="16"/>
        <v>.</v>
      </c>
      <c r="BG24" s="138" t="str">
        <f t="shared" ca="1" si="16"/>
        <v>.</v>
      </c>
      <c r="BH24" s="138">
        <f t="shared" ca="1" si="16"/>
        <v>2</v>
      </c>
      <c r="BI24" s="138">
        <f t="shared" ca="1" si="16"/>
        <v>1</v>
      </c>
      <c r="BJ24" s="138">
        <f t="shared" ca="1" si="16"/>
        <v>2</v>
      </c>
      <c r="BK24" s="138">
        <f t="shared" ca="1" si="16"/>
        <v>1</v>
      </c>
      <c r="BL24" s="138">
        <f t="shared" ca="1" si="16"/>
        <v>1</v>
      </c>
      <c r="BM24" s="138" t="str">
        <f t="shared" ca="1" si="16"/>
        <v>.</v>
      </c>
      <c r="BN24" s="138">
        <f t="shared" ca="1" si="16"/>
        <v>3</v>
      </c>
      <c r="BO24" s="138">
        <f t="shared" ca="1" si="16"/>
        <v>5</v>
      </c>
      <c r="BP24" s="138">
        <f t="shared" ca="1" si="16"/>
        <v>4</v>
      </c>
      <c r="BQ24" s="138">
        <f t="shared" ca="1" si="16"/>
        <v>9</v>
      </c>
      <c r="BR24" s="138">
        <f t="shared" ca="1" si="16"/>
        <v>6</v>
      </c>
      <c r="BS24" s="138">
        <f t="shared" ca="1" si="16"/>
        <v>2</v>
      </c>
      <c r="BT24" s="138" t="str">
        <f t="shared" ca="1" si="17"/>
        <v>.</v>
      </c>
      <c r="BU24" s="138">
        <f t="shared" ca="1" si="17"/>
        <v>5</v>
      </c>
      <c r="BV24" s="138">
        <f t="shared" ca="1" si="17"/>
        <v>1</v>
      </c>
      <c r="BW24" s="138">
        <f t="shared" ca="1" si="17"/>
        <v>2</v>
      </c>
      <c r="BX24" s="138">
        <f t="shared" ca="1" si="17"/>
        <v>2</v>
      </c>
      <c r="BY24" s="138">
        <f t="shared" ca="1" si="17"/>
        <v>1</v>
      </c>
      <c r="BZ24" s="138">
        <f t="shared" ca="1" si="17"/>
        <v>4</v>
      </c>
      <c r="CA24" s="138">
        <f t="shared" ca="1" si="17"/>
        <v>3</v>
      </c>
      <c r="CB24" s="227"/>
      <c r="CC24" s="126" t="s">
        <v>2161</v>
      </c>
    </row>
    <row r="25" spans="1:81" x14ac:dyDescent="0.5">
      <c r="A25" s="130" t="s">
        <v>193</v>
      </c>
      <c r="B25" s="133" t="s">
        <v>551</v>
      </c>
      <c r="C25" s="133">
        <v>0</v>
      </c>
      <c r="D25" s="128">
        <v>1</v>
      </c>
      <c r="E25" s="128">
        <v>1</v>
      </c>
      <c r="F25" s="205" t="s">
        <v>1379</v>
      </c>
      <c r="G25" s="137">
        <f t="shared" ca="1" si="12"/>
        <v>29</v>
      </c>
      <c r="H25" s="137">
        <f t="shared" ca="1" si="12"/>
        <v>31</v>
      </c>
      <c r="I25" s="137">
        <f t="shared" ca="1" si="12"/>
        <v>28</v>
      </c>
      <c r="J25" s="137">
        <f t="shared" ca="1" si="12"/>
        <v>26</v>
      </c>
      <c r="K25" s="137">
        <f t="shared" ca="1" si="12"/>
        <v>27</v>
      </c>
      <c r="L25" s="137">
        <f t="shared" ca="1" si="12"/>
        <v>27</v>
      </c>
      <c r="M25" s="137">
        <f t="shared" ca="1" si="12"/>
        <v>27</v>
      </c>
      <c r="N25" s="137">
        <f t="shared" ca="1" si="12"/>
        <v>26</v>
      </c>
      <c r="O25" s="137">
        <f t="shared" ca="1" si="12"/>
        <v>30</v>
      </c>
      <c r="P25" s="137">
        <f t="shared" ca="1" si="12"/>
        <v>31</v>
      </c>
      <c r="Q25" s="137">
        <f t="shared" ca="1" si="13"/>
        <v>34</v>
      </c>
      <c r="R25" s="137">
        <f t="shared" ca="1" si="13"/>
        <v>32</v>
      </c>
      <c r="S25" s="137">
        <f t="shared" ca="1" si="13"/>
        <v>35</v>
      </c>
      <c r="T25" s="137">
        <f t="shared" ca="1" si="13"/>
        <v>34</v>
      </c>
      <c r="U25" s="137">
        <f t="shared" ca="1" si="13"/>
        <v>44</v>
      </c>
      <c r="V25" s="137">
        <f t="shared" ca="1" si="13"/>
        <v>41</v>
      </c>
      <c r="W25" s="137">
        <f t="shared" ca="1" si="13"/>
        <v>37</v>
      </c>
      <c r="X25" s="137">
        <f t="shared" ca="1" si="13"/>
        <v>43</v>
      </c>
      <c r="Y25" s="137">
        <f t="shared" ca="1" si="13"/>
        <v>41</v>
      </c>
      <c r="Z25" s="137">
        <f t="shared" ca="1" si="13"/>
        <v>38</v>
      </c>
      <c r="AA25" s="137">
        <f t="shared" ca="1" si="14"/>
        <v>39</v>
      </c>
      <c r="AB25" s="137">
        <f t="shared" ca="1" si="14"/>
        <v>42</v>
      </c>
      <c r="AC25" s="137">
        <f t="shared" ca="1" si="14"/>
        <v>35</v>
      </c>
      <c r="AD25" s="137">
        <f t="shared" ca="1" si="14"/>
        <v>32</v>
      </c>
      <c r="AE25" s="137">
        <f t="shared" ca="1" si="14"/>
        <v>36</v>
      </c>
      <c r="AF25" s="137">
        <f t="shared" ca="1" si="14"/>
        <v>32</v>
      </c>
      <c r="AG25" s="137">
        <f t="shared" ca="1" si="14"/>
        <v>37</v>
      </c>
      <c r="AH25" s="137">
        <f t="shared" ca="1" si="14"/>
        <v>43</v>
      </c>
      <c r="AI25" s="137">
        <f t="shared" ca="1" si="14"/>
        <v>34</v>
      </c>
      <c r="AJ25" s="137">
        <f t="shared" ca="1" si="14"/>
        <v>34</v>
      </c>
      <c r="AK25" s="137">
        <f t="shared" ca="1" si="14"/>
        <v>26</v>
      </c>
      <c r="AL25" s="137">
        <f t="shared" ca="1" si="15"/>
        <v>27</v>
      </c>
      <c r="AM25" s="137">
        <f t="shared" ca="1" si="7"/>
        <v>34</v>
      </c>
      <c r="AN25" s="137">
        <f t="shared" ca="1" si="7"/>
        <v>38</v>
      </c>
      <c r="AO25" s="137">
        <f t="shared" ca="1" si="7"/>
        <v>36</v>
      </c>
      <c r="AP25" s="137">
        <f t="shared" ca="1" si="7"/>
        <v>33</v>
      </c>
      <c r="AQ25" s="137">
        <f t="shared" ca="1" si="7"/>
        <v>33</v>
      </c>
      <c r="AR25" s="137">
        <f t="shared" ca="1" si="7"/>
        <v>38</v>
      </c>
      <c r="AS25" s="137">
        <f t="shared" ca="1" si="7"/>
        <v>38</v>
      </c>
      <c r="AT25" s="137">
        <f t="shared" ca="1" si="7"/>
        <v>33</v>
      </c>
      <c r="AU25" s="137">
        <f t="shared" ca="1" si="7"/>
        <v>30</v>
      </c>
      <c r="AV25" s="137">
        <f t="shared" ca="1" si="7"/>
        <v>36</v>
      </c>
      <c r="AW25" s="137">
        <f t="shared" ca="1" si="7"/>
        <v>34</v>
      </c>
      <c r="AX25" s="137">
        <f t="shared" ca="1" si="7"/>
        <v>29</v>
      </c>
      <c r="AY25" s="137">
        <f t="shared" ca="1" si="7"/>
        <v>29</v>
      </c>
      <c r="AZ25" s="137">
        <f t="shared" ca="1" si="8"/>
        <v>24</v>
      </c>
      <c r="BA25" s="137">
        <f t="shared" ca="1" si="8"/>
        <v>29</v>
      </c>
      <c r="BB25" s="137">
        <f t="shared" ca="1" si="8"/>
        <v>28</v>
      </c>
      <c r="BC25" s="138">
        <f t="shared" ca="1" si="8"/>
        <v>46</v>
      </c>
      <c r="BD25" s="138">
        <f t="shared" ca="1" si="16"/>
        <v>49</v>
      </c>
      <c r="BE25" s="138">
        <f t="shared" ca="1" si="16"/>
        <v>41</v>
      </c>
      <c r="BF25" s="138">
        <f t="shared" ca="1" si="16"/>
        <v>31</v>
      </c>
      <c r="BG25" s="138">
        <f t="shared" ca="1" si="16"/>
        <v>30</v>
      </c>
      <c r="BH25" s="138">
        <f t="shared" ca="1" si="16"/>
        <v>36</v>
      </c>
      <c r="BI25" s="138">
        <f t="shared" ca="1" si="16"/>
        <v>37</v>
      </c>
      <c r="BJ25" s="138">
        <f t="shared" ca="1" si="16"/>
        <v>42</v>
      </c>
      <c r="BK25" s="138">
        <f t="shared" ca="1" si="16"/>
        <v>43</v>
      </c>
      <c r="BL25" s="138">
        <f t="shared" ca="1" si="16"/>
        <v>54</v>
      </c>
      <c r="BM25" s="138">
        <f t="shared" ca="1" si="16"/>
        <v>61</v>
      </c>
      <c r="BN25" s="138">
        <f t="shared" ca="1" si="16"/>
        <v>62</v>
      </c>
      <c r="BO25" s="138">
        <f t="shared" ca="1" si="16"/>
        <v>57</v>
      </c>
      <c r="BP25" s="138">
        <f t="shared" ca="1" si="16"/>
        <v>54</v>
      </c>
      <c r="BQ25" s="138">
        <f t="shared" ca="1" si="16"/>
        <v>55</v>
      </c>
      <c r="BR25" s="138">
        <f t="shared" ca="1" si="16"/>
        <v>57</v>
      </c>
      <c r="BS25" s="138">
        <f t="shared" ca="1" si="16"/>
        <v>48</v>
      </c>
      <c r="BT25" s="138">
        <f t="shared" ca="1" si="17"/>
        <v>53</v>
      </c>
      <c r="BU25" s="138">
        <f t="shared" ca="1" si="17"/>
        <v>62</v>
      </c>
      <c r="BV25" s="138">
        <f t="shared" ca="1" si="17"/>
        <v>72</v>
      </c>
      <c r="BW25" s="138">
        <f t="shared" ca="1" si="17"/>
        <v>68</v>
      </c>
      <c r="BX25" s="138">
        <f t="shared" ca="1" si="17"/>
        <v>68</v>
      </c>
      <c r="BY25" s="138">
        <f t="shared" ca="1" si="17"/>
        <v>66</v>
      </c>
      <c r="BZ25" s="138">
        <f t="shared" ca="1" si="17"/>
        <v>54</v>
      </c>
      <c r="CA25" s="138">
        <f t="shared" ca="1" si="17"/>
        <v>57</v>
      </c>
      <c r="CB25" s="227"/>
      <c r="CC25" s="126" t="s">
        <v>2162</v>
      </c>
    </row>
    <row r="26" spans="1:81" x14ac:dyDescent="0.5">
      <c r="A26" s="130" t="s">
        <v>159</v>
      </c>
      <c r="B26" s="133" t="s">
        <v>301</v>
      </c>
      <c r="C26" s="133">
        <v>0</v>
      </c>
      <c r="D26" s="128">
        <v>1</v>
      </c>
      <c r="E26" s="128">
        <v>0</v>
      </c>
      <c r="F26" s="205" t="s">
        <v>1487</v>
      </c>
      <c r="G26" s="137">
        <f t="shared" ca="1" si="12"/>
        <v>1</v>
      </c>
      <c r="H26" s="137">
        <f t="shared" ca="1" si="12"/>
        <v>1</v>
      </c>
      <c r="I26" s="137" t="str">
        <f t="shared" ca="1" si="12"/>
        <v>.</v>
      </c>
      <c r="J26" s="137">
        <f t="shared" ca="1" si="12"/>
        <v>1</v>
      </c>
      <c r="K26" s="137" t="str">
        <f t="shared" ca="1" si="12"/>
        <v>.</v>
      </c>
      <c r="L26" s="137" t="str">
        <f t="shared" ca="1" si="12"/>
        <v>.</v>
      </c>
      <c r="M26" s="137">
        <f t="shared" ca="1" si="12"/>
        <v>1</v>
      </c>
      <c r="N26" s="137">
        <f t="shared" ca="1" si="12"/>
        <v>1</v>
      </c>
      <c r="O26" s="137">
        <f t="shared" ca="1" si="12"/>
        <v>2</v>
      </c>
      <c r="P26" s="137">
        <f t="shared" ca="1" si="12"/>
        <v>4</v>
      </c>
      <c r="Q26" s="137">
        <f t="shared" ca="1" si="13"/>
        <v>5</v>
      </c>
      <c r="R26" s="137">
        <f t="shared" ca="1" si="13"/>
        <v>4</v>
      </c>
      <c r="S26" s="137">
        <f t="shared" ca="1" si="13"/>
        <v>8</v>
      </c>
      <c r="T26" s="137">
        <f t="shared" ca="1" si="13"/>
        <v>6</v>
      </c>
      <c r="U26" s="137" t="str">
        <f t="shared" ca="1" si="13"/>
        <v>.</v>
      </c>
      <c r="V26" s="137" t="str">
        <f t="shared" ca="1" si="13"/>
        <v>.</v>
      </c>
      <c r="W26" s="137">
        <f t="shared" ca="1" si="13"/>
        <v>4</v>
      </c>
      <c r="X26" s="137">
        <f t="shared" ca="1" si="13"/>
        <v>3</v>
      </c>
      <c r="Y26" s="137">
        <f t="shared" ca="1" si="13"/>
        <v>3</v>
      </c>
      <c r="Z26" s="137">
        <f t="shared" ca="1" si="13"/>
        <v>3</v>
      </c>
      <c r="AA26" s="137">
        <f t="shared" ca="1" si="14"/>
        <v>3</v>
      </c>
      <c r="AB26" s="137">
        <f t="shared" ca="1" si="14"/>
        <v>3</v>
      </c>
      <c r="AC26" s="137" t="str">
        <f t="shared" ca="1" si="14"/>
        <v>.</v>
      </c>
      <c r="AD26" s="137" t="str">
        <f t="shared" ca="1" si="14"/>
        <v>.</v>
      </c>
      <c r="AE26" s="137" t="str">
        <f t="shared" ca="1" si="14"/>
        <v>.</v>
      </c>
      <c r="AF26" s="137" t="str">
        <f t="shared" ca="1" si="14"/>
        <v>.</v>
      </c>
      <c r="AG26" s="137" t="str">
        <f t="shared" ca="1" si="14"/>
        <v>.</v>
      </c>
      <c r="AH26" s="137">
        <f t="shared" ca="1" si="14"/>
        <v>1</v>
      </c>
      <c r="AI26" s="137">
        <f t="shared" ca="1" si="14"/>
        <v>5</v>
      </c>
      <c r="AJ26" s="137">
        <f t="shared" ca="1" si="14"/>
        <v>2</v>
      </c>
      <c r="AK26" s="137">
        <f t="shared" ca="1" si="14"/>
        <v>2</v>
      </c>
      <c r="AL26" s="137">
        <f t="shared" ca="1" si="15"/>
        <v>2</v>
      </c>
      <c r="AM26" s="137" t="str">
        <f t="shared" ca="1" si="7"/>
        <v>.</v>
      </c>
      <c r="AN26" s="137" t="str">
        <f t="shared" ca="1" si="7"/>
        <v>.</v>
      </c>
      <c r="AO26" s="137">
        <f t="shared" ca="1" si="7"/>
        <v>2</v>
      </c>
      <c r="AP26" s="137">
        <f t="shared" ca="1" si="7"/>
        <v>5</v>
      </c>
      <c r="AQ26" s="137">
        <f t="shared" ca="1" si="7"/>
        <v>3</v>
      </c>
      <c r="AR26" s="137">
        <f t="shared" ca="1" si="7"/>
        <v>7</v>
      </c>
      <c r="AS26" s="137">
        <f t="shared" ca="1" si="7"/>
        <v>4</v>
      </c>
      <c r="AT26" s="137">
        <f t="shared" ca="1" si="7"/>
        <v>4</v>
      </c>
      <c r="AU26" s="137">
        <f t="shared" ca="1" si="7"/>
        <v>6</v>
      </c>
      <c r="AV26" s="137">
        <f t="shared" ca="1" si="7"/>
        <v>3</v>
      </c>
      <c r="AW26" s="137">
        <f t="shared" ca="1" si="7"/>
        <v>4</v>
      </c>
      <c r="AX26" s="137">
        <f t="shared" ca="1" si="7"/>
        <v>7</v>
      </c>
      <c r="AY26" s="137">
        <f t="shared" ca="1" si="7"/>
        <v>11</v>
      </c>
      <c r="AZ26" s="137">
        <f t="shared" ca="1" si="8"/>
        <v>11</v>
      </c>
      <c r="BA26" s="137">
        <f t="shared" ca="1" si="8"/>
        <v>2</v>
      </c>
      <c r="BB26" s="137" t="str">
        <f t="shared" ca="1" si="8"/>
        <v>.</v>
      </c>
      <c r="BC26" s="138">
        <f t="shared" ca="1" si="8"/>
        <v>7</v>
      </c>
      <c r="BD26" s="138">
        <f t="shared" ca="1" si="16"/>
        <v>10</v>
      </c>
      <c r="BE26" s="138">
        <f t="shared" ca="1" si="16"/>
        <v>11</v>
      </c>
      <c r="BF26" s="138">
        <f t="shared" ca="1" si="16"/>
        <v>10</v>
      </c>
      <c r="BG26" s="138">
        <f t="shared" ca="1" si="16"/>
        <v>3</v>
      </c>
      <c r="BH26" s="138">
        <f t="shared" ca="1" si="16"/>
        <v>8</v>
      </c>
      <c r="BI26" s="138">
        <f t="shared" ca="1" si="16"/>
        <v>6</v>
      </c>
      <c r="BJ26" s="138">
        <f t="shared" ca="1" si="16"/>
        <v>5</v>
      </c>
      <c r="BK26" s="138">
        <f t="shared" ca="1" si="16"/>
        <v>5</v>
      </c>
      <c r="BL26" s="138">
        <f t="shared" ca="1" si="16"/>
        <v>9</v>
      </c>
      <c r="BM26" s="138">
        <f t="shared" ca="1" si="16"/>
        <v>5</v>
      </c>
      <c r="BN26" s="138" t="str">
        <f t="shared" ca="1" si="16"/>
        <v>.</v>
      </c>
      <c r="BO26" s="138" t="str">
        <f t="shared" ca="1" si="16"/>
        <v>.</v>
      </c>
      <c r="BP26" s="138">
        <f t="shared" ca="1" si="16"/>
        <v>1</v>
      </c>
      <c r="BQ26" s="138" t="str">
        <f t="shared" ca="1" si="16"/>
        <v>.</v>
      </c>
      <c r="BR26" s="138">
        <f t="shared" ca="1" si="16"/>
        <v>9</v>
      </c>
      <c r="BS26" s="138">
        <f t="shared" ca="1" si="16"/>
        <v>3</v>
      </c>
      <c r="BT26" s="138">
        <f t="shared" ca="1" si="17"/>
        <v>6</v>
      </c>
      <c r="BU26" s="138">
        <f t="shared" ca="1" si="17"/>
        <v>1</v>
      </c>
      <c r="BV26" s="138">
        <f t="shared" ca="1" si="17"/>
        <v>1</v>
      </c>
      <c r="BW26" s="138" t="str">
        <f t="shared" ca="1" si="17"/>
        <v>.</v>
      </c>
      <c r="BX26" s="138">
        <f t="shared" ca="1" si="17"/>
        <v>3</v>
      </c>
      <c r="BY26" s="138">
        <f t="shared" ca="1" si="17"/>
        <v>3</v>
      </c>
      <c r="BZ26" s="138" t="str">
        <f t="shared" ca="1" si="17"/>
        <v>.</v>
      </c>
      <c r="CA26" s="138">
        <f t="shared" ca="1" si="17"/>
        <v>4</v>
      </c>
      <c r="CB26" s="227"/>
      <c r="CC26" s="126" t="s">
        <v>2163</v>
      </c>
    </row>
    <row r="27" spans="1:81" x14ac:dyDescent="0.5">
      <c r="A27" s="130" t="s">
        <v>160</v>
      </c>
      <c r="B27" s="133" t="s">
        <v>301</v>
      </c>
      <c r="C27" s="133">
        <v>0</v>
      </c>
      <c r="D27" s="128">
        <v>1</v>
      </c>
      <c r="E27" s="128">
        <v>0</v>
      </c>
      <c r="F27" s="205" t="s">
        <v>1488</v>
      </c>
      <c r="G27" s="137" t="str">
        <f t="shared" ca="1" si="12"/>
        <v>.</v>
      </c>
      <c r="H27" s="137" t="str">
        <f t="shared" ca="1" si="12"/>
        <v>.</v>
      </c>
      <c r="I27" s="137" t="str">
        <f t="shared" ca="1" si="12"/>
        <v>.</v>
      </c>
      <c r="J27" s="137">
        <f t="shared" ca="1" si="12"/>
        <v>1</v>
      </c>
      <c r="K27" s="137">
        <f t="shared" ca="1" si="12"/>
        <v>1</v>
      </c>
      <c r="L27" s="137">
        <f t="shared" ca="1" si="12"/>
        <v>1</v>
      </c>
      <c r="M27" s="137">
        <f t="shared" ca="1" si="12"/>
        <v>1</v>
      </c>
      <c r="N27" s="137">
        <f t="shared" ca="1" si="12"/>
        <v>3</v>
      </c>
      <c r="O27" s="137">
        <f t="shared" ca="1" si="12"/>
        <v>3</v>
      </c>
      <c r="P27" s="137">
        <f t="shared" ca="1" si="12"/>
        <v>1</v>
      </c>
      <c r="Q27" s="137">
        <f t="shared" ca="1" si="13"/>
        <v>6</v>
      </c>
      <c r="R27" s="137">
        <f t="shared" ca="1" si="13"/>
        <v>11</v>
      </c>
      <c r="S27" s="137">
        <f t="shared" ca="1" si="13"/>
        <v>12</v>
      </c>
      <c r="T27" s="137">
        <f t="shared" ca="1" si="13"/>
        <v>11</v>
      </c>
      <c r="U27" s="137">
        <f t="shared" ca="1" si="13"/>
        <v>7</v>
      </c>
      <c r="V27" s="137">
        <f t="shared" ca="1" si="13"/>
        <v>9</v>
      </c>
      <c r="W27" s="137">
        <f t="shared" ca="1" si="13"/>
        <v>6</v>
      </c>
      <c r="X27" s="137">
        <f t="shared" ca="1" si="13"/>
        <v>2</v>
      </c>
      <c r="Y27" s="137">
        <f t="shared" ca="1" si="13"/>
        <v>3</v>
      </c>
      <c r="Z27" s="137">
        <f t="shared" ca="1" si="13"/>
        <v>8</v>
      </c>
      <c r="AA27" s="137">
        <f t="shared" ca="1" si="14"/>
        <v>7</v>
      </c>
      <c r="AB27" s="137">
        <f t="shared" ca="1" si="14"/>
        <v>4</v>
      </c>
      <c r="AC27" s="137">
        <f t="shared" ca="1" si="14"/>
        <v>10</v>
      </c>
      <c r="AD27" s="137">
        <f t="shared" ca="1" si="14"/>
        <v>9</v>
      </c>
      <c r="AE27" s="137">
        <f t="shared" ca="1" si="14"/>
        <v>8</v>
      </c>
      <c r="AF27" s="137">
        <f t="shared" ca="1" si="14"/>
        <v>10</v>
      </c>
      <c r="AG27" s="137">
        <f t="shared" ca="1" si="14"/>
        <v>11</v>
      </c>
      <c r="AH27" s="137">
        <f t="shared" ca="1" si="14"/>
        <v>6</v>
      </c>
      <c r="AI27" s="137">
        <f t="shared" ca="1" si="14"/>
        <v>1</v>
      </c>
      <c r="AJ27" s="137" t="str">
        <f t="shared" ca="1" si="14"/>
        <v>.</v>
      </c>
      <c r="AK27" s="137">
        <f t="shared" ca="1" si="14"/>
        <v>2</v>
      </c>
      <c r="AL27" s="137">
        <f t="shared" ca="1" si="15"/>
        <v>2</v>
      </c>
      <c r="AM27" s="137">
        <f t="shared" ca="1" si="7"/>
        <v>1</v>
      </c>
      <c r="AN27" s="137">
        <f t="shared" ca="1" si="7"/>
        <v>4</v>
      </c>
      <c r="AO27" s="137">
        <f t="shared" ca="1" si="7"/>
        <v>7</v>
      </c>
      <c r="AP27" s="137">
        <f t="shared" ca="1" si="7"/>
        <v>7</v>
      </c>
      <c r="AQ27" s="137">
        <f t="shared" ca="1" si="7"/>
        <v>3</v>
      </c>
      <c r="AR27" s="137">
        <f t="shared" ca="1" si="7"/>
        <v>5</v>
      </c>
      <c r="AS27" s="137">
        <f t="shared" ca="1" si="7"/>
        <v>6</v>
      </c>
      <c r="AT27" s="137">
        <f t="shared" ca="1" si="7"/>
        <v>6</v>
      </c>
      <c r="AU27" s="137">
        <f t="shared" ref="AU27:BA64" ca="1" si="18">VLOOKUP($G$3,INDIRECT($A27 &amp; $B27&amp;"D"),COLUMN()-5,FALSE)</f>
        <v>5</v>
      </c>
      <c r="AV27" s="137">
        <f t="shared" ca="1" si="18"/>
        <v>7</v>
      </c>
      <c r="AW27" s="137">
        <f t="shared" ca="1" si="18"/>
        <v>11</v>
      </c>
      <c r="AX27" s="137">
        <f t="shared" ca="1" si="18"/>
        <v>7</v>
      </c>
      <c r="AY27" s="137">
        <f t="shared" ca="1" si="18"/>
        <v>5</v>
      </c>
      <c r="AZ27" s="137">
        <f t="shared" ca="1" si="18"/>
        <v>9</v>
      </c>
      <c r="BA27" s="137">
        <f t="shared" ca="1" si="18"/>
        <v>5</v>
      </c>
      <c r="BB27" s="137">
        <f t="shared" ref="BB27:BQ42" ca="1" si="19">VLOOKUP($G$3,INDIRECT($A27 &amp; $B27&amp;"D"),COLUMN()-5,FALSE)</f>
        <v>6</v>
      </c>
      <c r="BC27" s="138">
        <f t="shared" ca="1" si="19"/>
        <v>6</v>
      </c>
      <c r="BD27" s="138">
        <f t="shared" ca="1" si="19"/>
        <v>6</v>
      </c>
      <c r="BE27" s="138">
        <f t="shared" ca="1" si="19"/>
        <v>11</v>
      </c>
      <c r="BF27" s="138">
        <f t="shared" ca="1" si="19"/>
        <v>9</v>
      </c>
      <c r="BG27" s="138">
        <f t="shared" ca="1" si="19"/>
        <v>8</v>
      </c>
      <c r="BH27" s="138">
        <f t="shared" ca="1" si="19"/>
        <v>10</v>
      </c>
      <c r="BI27" s="138">
        <f t="shared" ca="1" si="19"/>
        <v>8</v>
      </c>
      <c r="BJ27" s="138">
        <f t="shared" ca="1" si="19"/>
        <v>12</v>
      </c>
      <c r="BK27" s="138">
        <f t="shared" ca="1" si="19"/>
        <v>10</v>
      </c>
      <c r="BL27" s="138">
        <f t="shared" ca="1" si="19"/>
        <v>13</v>
      </c>
      <c r="BM27" s="138">
        <f t="shared" ca="1" si="19"/>
        <v>14</v>
      </c>
      <c r="BN27" s="138">
        <f t="shared" ca="1" si="19"/>
        <v>10</v>
      </c>
      <c r="BO27" s="138">
        <f t="shared" ca="1" si="19"/>
        <v>14</v>
      </c>
      <c r="BP27" s="138">
        <f t="shared" ca="1" si="19"/>
        <v>12</v>
      </c>
      <c r="BQ27" s="138">
        <f t="shared" ca="1" si="19"/>
        <v>10</v>
      </c>
      <c r="BR27" s="138">
        <f t="shared" ref="BR27:BS38" ca="1" si="20">VLOOKUP($G$3,INDIRECT($A27 &amp; $B27&amp;"D"),COLUMN()-5,FALSE)</f>
        <v>14</v>
      </c>
      <c r="BS27" s="138">
        <f t="shared" ca="1" si="20"/>
        <v>19</v>
      </c>
      <c r="BT27" s="138">
        <f t="shared" ca="1" si="17"/>
        <v>19</v>
      </c>
      <c r="BU27" s="138">
        <f t="shared" ca="1" si="17"/>
        <v>13</v>
      </c>
      <c r="BV27" s="138">
        <f t="shared" ca="1" si="17"/>
        <v>11</v>
      </c>
      <c r="BW27" s="138">
        <f t="shared" ca="1" si="17"/>
        <v>17</v>
      </c>
      <c r="BX27" s="138">
        <f t="shared" ca="1" si="17"/>
        <v>16</v>
      </c>
      <c r="BY27" s="138">
        <f t="shared" ca="1" si="17"/>
        <v>9</v>
      </c>
      <c r="BZ27" s="138">
        <f t="shared" ca="1" si="17"/>
        <v>12</v>
      </c>
      <c r="CA27" s="138">
        <f t="shared" ca="1" si="17"/>
        <v>7</v>
      </c>
      <c r="CB27" s="227"/>
      <c r="CC27" s="126" t="s">
        <v>2164</v>
      </c>
    </row>
    <row r="28" spans="1:81" x14ac:dyDescent="0.5">
      <c r="A28" s="130" t="s">
        <v>477</v>
      </c>
      <c r="B28" s="133" t="s">
        <v>304</v>
      </c>
      <c r="C28" s="133">
        <v>1</v>
      </c>
      <c r="D28" s="128">
        <v>0</v>
      </c>
      <c r="E28" s="128">
        <v>0</v>
      </c>
      <c r="F28" s="205" t="s">
        <v>2165</v>
      </c>
      <c r="G28" s="137" t="str">
        <f t="shared" ca="1" si="12"/>
        <v>.</v>
      </c>
      <c r="H28" s="137">
        <f t="shared" ca="1" si="12"/>
        <v>25</v>
      </c>
      <c r="I28" s="137">
        <f t="shared" ca="1" si="12"/>
        <v>33.299999999999997</v>
      </c>
      <c r="J28" s="137">
        <f t="shared" ca="1" si="12"/>
        <v>33.299999999999997</v>
      </c>
      <c r="K28" s="137">
        <f t="shared" ca="1" si="12"/>
        <v>50</v>
      </c>
      <c r="L28" s="137">
        <f t="shared" ca="1" si="12"/>
        <v>50</v>
      </c>
      <c r="M28" s="137">
        <f t="shared" ca="1" si="12"/>
        <v>66.7</v>
      </c>
      <c r="N28" s="137">
        <f t="shared" ca="1" si="12"/>
        <v>66.7</v>
      </c>
      <c r="O28" s="137">
        <f t="shared" ca="1" si="12"/>
        <v>50</v>
      </c>
      <c r="P28" s="137">
        <f t="shared" ca="1" si="12"/>
        <v>47.6</v>
      </c>
      <c r="Q28" s="137">
        <f t="shared" ca="1" si="13"/>
        <v>55.6</v>
      </c>
      <c r="R28" s="137">
        <f t="shared" ca="1" si="13"/>
        <v>48.1</v>
      </c>
      <c r="S28" s="137">
        <f t="shared" ca="1" si="13"/>
        <v>42.3</v>
      </c>
      <c r="T28" s="137">
        <f t="shared" ca="1" si="13"/>
        <v>54.5</v>
      </c>
      <c r="U28" s="137">
        <f t="shared" ca="1" si="13"/>
        <v>46.7</v>
      </c>
      <c r="V28" s="137">
        <f t="shared" ca="1" si="13"/>
        <v>45</v>
      </c>
      <c r="W28" s="137">
        <f t="shared" ca="1" si="13"/>
        <v>37.9</v>
      </c>
      <c r="X28" s="137">
        <f t="shared" ca="1" si="13"/>
        <v>16.7</v>
      </c>
      <c r="Y28" s="137">
        <f t="shared" ca="1" si="13"/>
        <v>16.100000000000001</v>
      </c>
      <c r="Z28" s="137">
        <f t="shared" ca="1" si="13"/>
        <v>15.4</v>
      </c>
      <c r="AA28" s="137">
        <f t="shared" ca="1" si="14"/>
        <v>10.5</v>
      </c>
      <c r="AB28" s="137">
        <f t="shared" ca="1" si="14"/>
        <v>11.1</v>
      </c>
      <c r="AC28" s="137">
        <f t="shared" ca="1" si="14"/>
        <v>16.7</v>
      </c>
      <c r="AD28" s="137">
        <f t="shared" ca="1" si="14"/>
        <v>16.7</v>
      </c>
      <c r="AE28" s="137" t="str">
        <f t="shared" ca="1" si="14"/>
        <v>.</v>
      </c>
      <c r="AF28" s="137" t="str">
        <f t="shared" ca="1" si="14"/>
        <v>.</v>
      </c>
      <c r="AG28" s="137" t="str">
        <f t="shared" ca="1" si="14"/>
        <v>.</v>
      </c>
      <c r="AH28" s="137">
        <f t="shared" ca="1" si="14"/>
        <v>40</v>
      </c>
      <c r="AI28" s="137">
        <f t="shared" ca="1" si="14"/>
        <v>40</v>
      </c>
      <c r="AJ28" s="137">
        <f t="shared" ca="1" si="14"/>
        <v>43.8</v>
      </c>
      <c r="AK28" s="137">
        <f t="shared" ca="1" si="14"/>
        <v>46.7</v>
      </c>
      <c r="AL28" s="137">
        <f t="shared" ca="1" si="15"/>
        <v>41.7</v>
      </c>
      <c r="AM28" s="137">
        <f t="shared" ca="1" si="15"/>
        <v>33.299999999999997</v>
      </c>
      <c r="AN28" s="137" t="str">
        <f t="shared" ca="1" si="15"/>
        <v>.</v>
      </c>
      <c r="AO28" s="137" t="str">
        <f t="shared" ca="1" si="15"/>
        <v>.</v>
      </c>
      <c r="AP28" s="137" t="str">
        <f t="shared" ca="1" si="15"/>
        <v>.</v>
      </c>
      <c r="AQ28" s="137" t="str">
        <f t="shared" ca="1" si="15"/>
        <v>.</v>
      </c>
      <c r="AR28" s="137" t="str">
        <f t="shared" ca="1" si="15"/>
        <v>.</v>
      </c>
      <c r="AS28" s="137" t="str">
        <f t="shared" ca="1" si="15"/>
        <v>.</v>
      </c>
      <c r="AT28" s="137" t="str">
        <f t="shared" ca="1" si="15"/>
        <v>.</v>
      </c>
      <c r="AU28" s="137">
        <f t="shared" ca="1" si="18"/>
        <v>30</v>
      </c>
      <c r="AV28" s="137">
        <f t="shared" ca="1" si="18"/>
        <v>50</v>
      </c>
      <c r="AW28" s="137">
        <f t="shared" ca="1" si="18"/>
        <v>30</v>
      </c>
      <c r="AX28" s="137">
        <f t="shared" ca="1" si="18"/>
        <v>33.299999999999997</v>
      </c>
      <c r="AY28" s="137" t="str">
        <f t="shared" ca="1" si="18"/>
        <v>.</v>
      </c>
      <c r="AZ28" s="137" t="str">
        <f t="shared" ca="1" si="18"/>
        <v>.</v>
      </c>
      <c r="BA28" s="137">
        <f t="shared" ca="1" si="18"/>
        <v>3.8</v>
      </c>
      <c r="BB28" s="137">
        <f t="shared" ca="1" si="19"/>
        <v>4</v>
      </c>
      <c r="BC28" s="138">
        <f t="shared" ca="1" si="19"/>
        <v>20</v>
      </c>
      <c r="BD28" s="138">
        <f t="shared" ca="1" si="19"/>
        <v>16.7</v>
      </c>
      <c r="BE28" s="138">
        <f t="shared" ca="1" si="19"/>
        <v>7.7</v>
      </c>
      <c r="BF28" s="138">
        <f t="shared" ca="1" si="19"/>
        <v>13.3</v>
      </c>
      <c r="BG28" s="138">
        <f t="shared" ca="1" si="19"/>
        <v>7.1</v>
      </c>
      <c r="BH28" s="138">
        <f t="shared" ca="1" si="19"/>
        <v>9.1</v>
      </c>
      <c r="BI28" s="138">
        <f t="shared" ca="1" si="19"/>
        <v>13.3</v>
      </c>
      <c r="BJ28" s="138">
        <f t="shared" ca="1" si="19"/>
        <v>11.8</v>
      </c>
      <c r="BK28" s="138">
        <f t="shared" ca="1" si="19"/>
        <v>11.8</v>
      </c>
      <c r="BL28" s="138">
        <f t="shared" ca="1" si="19"/>
        <v>9.5</v>
      </c>
      <c r="BM28" s="138">
        <f t="shared" ca="1" si="19"/>
        <v>5.9</v>
      </c>
      <c r="BN28" s="138" t="str">
        <f t="shared" ca="1" si="19"/>
        <v>.</v>
      </c>
      <c r="BO28" s="138" t="str">
        <f t="shared" ca="1" si="19"/>
        <v>.</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323.3</v>
      </c>
      <c r="H29" s="137">
        <f t="shared" ca="1" si="12"/>
        <v>0</v>
      </c>
      <c r="I29" s="137">
        <f t="shared" ca="1" si="12"/>
        <v>0</v>
      </c>
      <c r="J29" s="137">
        <f t="shared" ca="1" si="12"/>
        <v>0</v>
      </c>
      <c r="K29" s="137">
        <f t="shared" ca="1" si="12"/>
        <v>0</v>
      </c>
      <c r="L29" s="137">
        <f t="shared" ca="1" si="12"/>
        <v>0</v>
      </c>
      <c r="M29" s="137">
        <f t="shared" ca="1" si="12"/>
        <v>0</v>
      </c>
      <c r="N29" s="137">
        <f t="shared" ca="1" si="12"/>
        <v>0</v>
      </c>
      <c r="O29" s="137">
        <f t="shared" ca="1" si="12"/>
        <v>0</v>
      </c>
      <c r="P29" s="137">
        <f t="shared" ca="1" si="12"/>
        <v>0</v>
      </c>
      <c r="Q29" s="137">
        <f t="shared" ca="1" si="13"/>
        <v>0</v>
      </c>
      <c r="R29" s="137">
        <f t="shared" ca="1" si="13"/>
        <v>0</v>
      </c>
      <c r="S29" s="137">
        <f t="shared" ca="1" si="13"/>
        <v>0</v>
      </c>
      <c r="T29" s="137">
        <f t="shared" ca="1" si="13"/>
        <v>166.7</v>
      </c>
      <c r="U29" s="137">
        <f t="shared" ca="1" si="13"/>
        <v>0</v>
      </c>
      <c r="V29" s="137">
        <f t="shared" ca="1" si="13"/>
        <v>0</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2</v>
      </c>
      <c r="H30" s="137">
        <f t="shared" ca="1" si="12"/>
        <v>0</v>
      </c>
      <c r="I30" s="137">
        <f t="shared" ca="1" si="12"/>
        <v>0</v>
      </c>
      <c r="J30" s="137">
        <f t="shared" ca="1" si="12"/>
        <v>0</v>
      </c>
      <c r="K30" s="137">
        <f t="shared" ca="1" si="12"/>
        <v>0</v>
      </c>
      <c r="L30" s="137">
        <f t="shared" ca="1" si="12"/>
        <v>0</v>
      </c>
      <c r="M30" s="137">
        <f t="shared" ca="1" si="12"/>
        <v>0</v>
      </c>
      <c r="N30" s="137">
        <f t="shared" ca="1" si="12"/>
        <v>0</v>
      </c>
      <c r="O30" s="137">
        <f t="shared" ca="1" si="12"/>
        <v>0</v>
      </c>
      <c r="P30" s="137">
        <f t="shared" ca="1" si="12"/>
        <v>0</v>
      </c>
      <c r="Q30" s="137">
        <f t="shared" ca="1" si="13"/>
        <v>0</v>
      </c>
      <c r="R30" s="137">
        <f t="shared" ca="1" si="13"/>
        <v>0</v>
      </c>
      <c r="S30" s="137">
        <f t="shared" ca="1" si="13"/>
        <v>0</v>
      </c>
      <c r="T30" s="137">
        <f t="shared" ca="1" si="13"/>
        <v>1</v>
      </c>
      <c r="U30" s="137">
        <f t="shared" ca="1" si="13"/>
        <v>0</v>
      </c>
      <c r="V30" s="137">
        <f t="shared" ca="1" si="13"/>
        <v>0</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6</v>
      </c>
      <c r="H31" s="137">
        <f t="shared" ca="1" si="12"/>
        <v>7</v>
      </c>
      <c r="I31" s="137">
        <f t="shared" ca="1" si="12"/>
        <v>6</v>
      </c>
      <c r="J31" s="137">
        <f t="shared" ca="1" si="12"/>
        <v>6</v>
      </c>
      <c r="K31" s="137">
        <f t="shared" ca="1" si="12"/>
        <v>5</v>
      </c>
      <c r="L31" s="137">
        <f t="shared" ca="1" si="12"/>
        <v>6</v>
      </c>
      <c r="M31" s="137">
        <f t="shared" ca="1" si="12"/>
        <v>6</v>
      </c>
      <c r="N31" s="137">
        <f t="shared" ca="1" si="12"/>
        <v>6</v>
      </c>
      <c r="O31" s="137">
        <f t="shared" ca="1" si="12"/>
        <v>6</v>
      </c>
      <c r="P31" s="137">
        <f t="shared" ca="1" si="12"/>
        <v>6</v>
      </c>
      <c r="Q31" s="137">
        <f t="shared" ca="1" si="13"/>
        <v>7</v>
      </c>
      <c r="R31" s="137">
        <f t="shared" ca="1" si="13"/>
        <v>7</v>
      </c>
      <c r="S31" s="137">
        <f t="shared" ca="1" si="13"/>
        <v>7</v>
      </c>
      <c r="T31" s="137">
        <f t="shared" ca="1" si="13"/>
        <v>6</v>
      </c>
      <c r="U31" s="137">
        <f t="shared" ca="1" si="13"/>
        <v>4</v>
      </c>
      <c r="V31" s="137">
        <f t="shared" ca="1" si="13"/>
        <v>4</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12.3</v>
      </c>
      <c r="H32" s="137">
        <f t="shared" ca="1" si="12"/>
        <v>15.8</v>
      </c>
      <c r="I32" s="137">
        <f t="shared" ca="1" si="12"/>
        <v>13.3</v>
      </c>
      <c r="J32" s="137">
        <f t="shared" ca="1" si="12"/>
        <v>12.7</v>
      </c>
      <c r="K32" s="137">
        <f t="shared" ca="1" si="12"/>
        <v>14.1</v>
      </c>
      <c r="L32" s="137">
        <f t="shared" ca="1" si="12"/>
        <v>10.6</v>
      </c>
      <c r="M32" s="137">
        <f t="shared" ca="1" si="12"/>
        <v>17.8</v>
      </c>
      <c r="N32" s="137">
        <f t="shared" ca="1" si="12"/>
        <v>16.899999999999999</v>
      </c>
      <c r="O32" s="137">
        <f t="shared" ca="1" si="12"/>
        <v>15.5</v>
      </c>
      <c r="P32" s="137">
        <f t="shared" ca="1" si="12"/>
        <v>10.9</v>
      </c>
      <c r="Q32" s="137">
        <f t="shared" ca="1" si="13"/>
        <v>19.600000000000001</v>
      </c>
      <c r="R32" s="137">
        <f t="shared" ca="1" si="13"/>
        <v>18.7</v>
      </c>
      <c r="S32" s="137">
        <f t="shared" ca="1" si="13"/>
        <v>31.1</v>
      </c>
      <c r="T32" s="137">
        <f t="shared" ca="1" si="13"/>
        <v>32.700000000000003</v>
      </c>
      <c r="U32" s="137">
        <f t="shared" ca="1" si="13"/>
        <v>24.8</v>
      </c>
      <c r="V32" s="137">
        <f t="shared" ca="1" si="13"/>
        <v>27.3</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29</v>
      </c>
      <c r="H33" s="137">
        <f t="shared" ca="1" si="21"/>
        <v>35</v>
      </c>
      <c r="I33" s="137">
        <f t="shared" ca="1" si="21"/>
        <v>28</v>
      </c>
      <c r="J33" s="137">
        <f t="shared" ca="1" si="21"/>
        <v>26</v>
      </c>
      <c r="K33" s="137">
        <f t="shared" ca="1" si="21"/>
        <v>28</v>
      </c>
      <c r="L33" s="137">
        <f t="shared" ca="1" si="21"/>
        <v>21</v>
      </c>
      <c r="M33" s="137">
        <f t="shared" ca="1" si="21"/>
        <v>35</v>
      </c>
      <c r="N33" s="137">
        <f t="shared" ca="1" si="21"/>
        <v>33</v>
      </c>
      <c r="O33" s="137">
        <f t="shared" ca="1" si="21"/>
        <v>30</v>
      </c>
      <c r="P33" s="137">
        <f t="shared" ca="1" si="21"/>
        <v>21</v>
      </c>
      <c r="Q33" s="137">
        <f t="shared" ref="Q33:Z38" ca="1" si="22">VLOOKUP($G$3,INDIRECT($A33 &amp; $B33&amp;"D"),COLUMN()-5,FALSE)</f>
        <v>36</v>
      </c>
      <c r="R33" s="137">
        <f t="shared" ca="1" si="22"/>
        <v>33</v>
      </c>
      <c r="S33" s="137">
        <f t="shared" ca="1" si="22"/>
        <v>54</v>
      </c>
      <c r="T33" s="137">
        <f t="shared" ca="1" si="22"/>
        <v>56</v>
      </c>
      <c r="U33" s="137">
        <f t="shared" ca="1" si="22"/>
        <v>42</v>
      </c>
      <c r="V33" s="137">
        <f t="shared" ca="1" si="22"/>
        <v>46</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2357</v>
      </c>
      <c r="H34" s="137">
        <f t="shared" ca="1" si="21"/>
        <v>2214</v>
      </c>
      <c r="I34" s="137">
        <f t="shared" ca="1" si="21"/>
        <v>2112</v>
      </c>
      <c r="J34" s="137">
        <f t="shared" ca="1" si="21"/>
        <v>2053</v>
      </c>
      <c r="K34" s="137">
        <f t="shared" ca="1" si="21"/>
        <v>1993</v>
      </c>
      <c r="L34" s="137">
        <f t="shared" ca="1" si="21"/>
        <v>1988</v>
      </c>
      <c r="M34" s="137">
        <f t="shared" ca="1" si="21"/>
        <v>1971</v>
      </c>
      <c r="N34" s="137">
        <f t="shared" ca="1" si="21"/>
        <v>1950</v>
      </c>
      <c r="O34" s="137">
        <f t="shared" ca="1" si="21"/>
        <v>1938</v>
      </c>
      <c r="P34" s="137">
        <f t="shared" ca="1" si="21"/>
        <v>1932</v>
      </c>
      <c r="Q34" s="137">
        <f t="shared" ca="1" si="22"/>
        <v>1836</v>
      </c>
      <c r="R34" s="137">
        <f t="shared" ca="1" si="22"/>
        <v>1762</v>
      </c>
      <c r="S34" s="137">
        <f t="shared" ca="1" si="22"/>
        <v>1734</v>
      </c>
      <c r="T34" s="137">
        <f t="shared" ca="1" si="22"/>
        <v>1713</v>
      </c>
      <c r="U34" s="137">
        <f t="shared" ca="1" si="22"/>
        <v>1693</v>
      </c>
      <c r="V34" s="137">
        <f t="shared" ca="1" si="22"/>
        <v>1683</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4.7</v>
      </c>
      <c r="H35" s="137">
        <f t="shared" ca="1" si="21"/>
        <v>27.2</v>
      </c>
      <c r="I35" s="137">
        <f t="shared" ca="1" si="21"/>
        <v>28.9</v>
      </c>
      <c r="J35" s="137">
        <f t="shared" ca="1" si="21"/>
        <v>16.100000000000001</v>
      </c>
      <c r="K35" s="137">
        <f t="shared" ca="1" si="21"/>
        <v>26.5</v>
      </c>
      <c r="L35" s="137">
        <f t="shared" ca="1" si="21"/>
        <v>18</v>
      </c>
      <c r="M35" s="137">
        <f t="shared" ca="1" si="21"/>
        <v>10.7</v>
      </c>
      <c r="N35" s="137">
        <f t="shared" ca="1" si="21"/>
        <v>23.7</v>
      </c>
      <c r="O35" s="137">
        <f t="shared" ca="1" si="21"/>
        <v>23.1</v>
      </c>
      <c r="P35" s="137">
        <f t="shared" ca="1" si="21"/>
        <v>6.3</v>
      </c>
      <c r="Q35" s="137">
        <f t="shared" ca="1" si="22"/>
        <v>8.6999999999999993</v>
      </c>
      <c r="R35" s="137">
        <f t="shared" ca="1" si="22"/>
        <v>6</v>
      </c>
      <c r="S35" s="137">
        <f t="shared" ca="1" si="22"/>
        <v>12.7</v>
      </c>
      <c r="T35" s="137">
        <f t="shared" ca="1" si="22"/>
        <v>3.4</v>
      </c>
      <c r="U35" s="137">
        <f t="shared" ca="1" si="22"/>
        <v>75.900000000000006</v>
      </c>
      <c r="V35" s="137">
        <f t="shared" ca="1" si="22"/>
        <v>54.3</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1</v>
      </c>
      <c r="H36" s="137">
        <f t="shared" ca="1" si="21"/>
        <v>6</v>
      </c>
      <c r="I36" s="137">
        <f t="shared" ca="1" si="21"/>
        <v>7</v>
      </c>
      <c r="J36" s="137">
        <f t="shared" ca="1" si="21"/>
        <v>4</v>
      </c>
      <c r="K36" s="137">
        <f t="shared" ca="1" si="21"/>
        <v>7</v>
      </c>
      <c r="L36" s="137">
        <f t="shared" ca="1" si="21"/>
        <v>5</v>
      </c>
      <c r="M36" s="137">
        <f t="shared" ca="1" si="21"/>
        <v>3</v>
      </c>
      <c r="N36" s="137">
        <f t="shared" ca="1" si="21"/>
        <v>7</v>
      </c>
      <c r="O36" s="137">
        <f t="shared" ca="1" si="21"/>
        <v>7</v>
      </c>
      <c r="P36" s="137">
        <f t="shared" ca="1" si="21"/>
        <v>2</v>
      </c>
      <c r="Q36" s="137">
        <f t="shared" ca="1" si="22"/>
        <v>3</v>
      </c>
      <c r="R36" s="137">
        <f t="shared" ca="1" si="22"/>
        <v>2</v>
      </c>
      <c r="S36" s="137">
        <f t="shared" ca="1" si="22"/>
        <v>4</v>
      </c>
      <c r="T36" s="137">
        <f t="shared" ca="1" si="22"/>
        <v>1</v>
      </c>
      <c r="U36" s="137">
        <f t="shared" ca="1" si="22"/>
        <v>22</v>
      </c>
      <c r="V36" s="137">
        <f t="shared" ca="1" si="22"/>
        <v>15</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211</v>
      </c>
      <c r="H37" s="137">
        <f t="shared" ca="1" si="21"/>
        <v>220</v>
      </c>
      <c r="I37" s="137">
        <f t="shared" ca="1" si="21"/>
        <v>242</v>
      </c>
      <c r="J37" s="137">
        <f t="shared" ca="1" si="21"/>
        <v>249</v>
      </c>
      <c r="K37" s="137">
        <f t="shared" ca="1" si="21"/>
        <v>264</v>
      </c>
      <c r="L37" s="137">
        <f t="shared" ca="1" si="21"/>
        <v>278</v>
      </c>
      <c r="M37" s="137">
        <f t="shared" ca="1" si="21"/>
        <v>279</v>
      </c>
      <c r="N37" s="137">
        <f t="shared" ca="1" si="21"/>
        <v>295</v>
      </c>
      <c r="O37" s="137">
        <f t="shared" ca="1" si="21"/>
        <v>303</v>
      </c>
      <c r="P37" s="137">
        <f t="shared" ca="1" si="21"/>
        <v>319</v>
      </c>
      <c r="Q37" s="137">
        <f t="shared" ca="1" si="22"/>
        <v>343</v>
      </c>
      <c r="R37" s="137">
        <f t="shared" ca="1" si="22"/>
        <v>332</v>
      </c>
      <c r="S37" s="137">
        <f t="shared" ca="1" si="22"/>
        <v>315</v>
      </c>
      <c r="T37" s="137">
        <f t="shared" ca="1" si="22"/>
        <v>296</v>
      </c>
      <c r="U37" s="137">
        <f t="shared" ca="1" si="22"/>
        <v>290</v>
      </c>
      <c r="V37" s="137">
        <f t="shared" ca="1" si="22"/>
        <v>276</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0</v>
      </c>
      <c r="H38" s="137">
        <f t="shared" ca="1" si="21"/>
        <v>42.8</v>
      </c>
      <c r="I38" s="137">
        <f t="shared" ca="1" si="21"/>
        <v>0</v>
      </c>
      <c r="J38" s="137">
        <f t="shared" ca="1" si="21"/>
        <v>0</v>
      </c>
      <c r="K38" s="137">
        <f t="shared" ca="1" si="21"/>
        <v>0</v>
      </c>
      <c r="L38" s="137">
        <f t="shared" ca="1" si="21"/>
        <v>0</v>
      </c>
      <c r="M38" s="137">
        <f t="shared" ca="1" si="21"/>
        <v>0</v>
      </c>
      <c r="N38" s="137">
        <f t="shared" ca="1" si="21"/>
        <v>0</v>
      </c>
      <c r="O38" s="137">
        <f t="shared" ca="1" si="21"/>
        <v>0</v>
      </c>
      <c r="P38" s="137">
        <f t="shared" ca="1" si="21"/>
        <v>0</v>
      </c>
      <c r="Q38" s="137">
        <f t="shared" ca="1" si="22"/>
        <v>0</v>
      </c>
      <c r="R38" s="137">
        <f t="shared" ca="1" si="22"/>
        <v>0</v>
      </c>
      <c r="S38" s="137">
        <f t="shared" ca="1" si="22"/>
        <v>0</v>
      </c>
      <c r="T38" s="137">
        <f t="shared" ca="1" si="22"/>
        <v>69</v>
      </c>
      <c r="U38" s="137">
        <f t="shared" ca="1" si="22"/>
        <v>40</v>
      </c>
      <c r="V38" s="137">
        <f t="shared" ca="1" si="22"/>
        <v>43.5</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0</v>
      </c>
      <c r="H39" s="137">
        <f t="shared" ca="1" si="24"/>
        <v>1</v>
      </c>
      <c r="I39" s="137">
        <f t="shared" ca="1" si="24"/>
        <v>0</v>
      </c>
      <c r="J39" s="137">
        <f t="shared" ca="1" si="24"/>
        <v>0</v>
      </c>
      <c r="K39" s="137">
        <f t="shared" ca="1" si="24"/>
        <v>0</v>
      </c>
      <c r="L39" s="137">
        <f t="shared" ca="1" si="24"/>
        <v>0</v>
      </c>
      <c r="M39" s="137">
        <f t="shared" ca="1" si="24"/>
        <v>0</v>
      </c>
      <c r="N39" s="137">
        <f t="shared" ca="1" si="24"/>
        <v>0</v>
      </c>
      <c r="O39" s="137">
        <f t="shared" ca="1" si="24"/>
        <v>0</v>
      </c>
      <c r="P39" s="137">
        <f t="shared" ca="1" si="24"/>
        <v>0</v>
      </c>
      <c r="Q39" s="137">
        <f t="shared" ca="1" si="24"/>
        <v>0</v>
      </c>
      <c r="R39" s="137">
        <f t="shared" ca="1" si="24"/>
        <v>0</v>
      </c>
      <c r="S39" s="137">
        <f t="shared" ca="1" si="24"/>
        <v>0</v>
      </c>
      <c r="T39" s="137">
        <f t="shared" ca="1" si="24"/>
        <v>2</v>
      </c>
      <c r="U39" s="137">
        <f t="shared" ca="1" si="24"/>
        <v>1</v>
      </c>
      <c r="V39" s="137">
        <f t="shared" ca="1" si="24"/>
        <v>1</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24</v>
      </c>
      <c r="H40" s="137">
        <f t="shared" ca="1" si="27"/>
        <v>23</v>
      </c>
      <c r="I40" s="137">
        <f t="shared" ca="1" si="27"/>
        <v>22</v>
      </c>
      <c r="J40" s="137">
        <f t="shared" ca="1" si="27"/>
        <v>22</v>
      </c>
      <c r="K40" s="137">
        <f t="shared" ca="1" si="27"/>
        <v>23</v>
      </c>
      <c r="L40" s="137">
        <f t="shared" ca="1" si="27"/>
        <v>23</v>
      </c>
      <c r="M40" s="137">
        <f t="shared" ca="1" si="27"/>
        <v>24</v>
      </c>
      <c r="N40" s="137">
        <f t="shared" ca="1" si="27"/>
        <v>26</v>
      </c>
      <c r="O40" s="137">
        <f t="shared" ca="1" si="27"/>
        <v>27</v>
      </c>
      <c r="P40" s="137">
        <f t="shared" ca="1" si="27"/>
        <v>29</v>
      </c>
      <c r="Q40" s="137">
        <f t="shared" ca="1" si="27"/>
        <v>32</v>
      </c>
      <c r="R40" s="137">
        <f t="shared" ca="1" si="27"/>
        <v>32</v>
      </c>
      <c r="S40" s="137">
        <f t="shared" ca="1" si="27"/>
        <v>32</v>
      </c>
      <c r="T40" s="137">
        <f t="shared" ca="1" si="27"/>
        <v>29</v>
      </c>
      <c r="U40" s="137">
        <f t="shared" ca="1" si="27"/>
        <v>25</v>
      </c>
      <c r="V40" s="137">
        <f t="shared" ref="V40:AI58" ca="1" si="28">VLOOKUP($G$3,INDIRECT($A40 &amp; $B40&amp;"D"),COLUMN()-5,FALSE)</f>
        <v>23</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16.3</v>
      </c>
      <c r="H41" s="137">
        <f t="shared" ca="1" si="29"/>
        <v>30.1</v>
      </c>
      <c r="I41" s="137">
        <f t="shared" ca="1" si="29"/>
        <v>51.9</v>
      </c>
      <c r="J41" s="137">
        <f t="shared" ca="1" si="29"/>
        <v>59.8</v>
      </c>
      <c r="K41" s="137">
        <f t="shared" ca="1" si="29"/>
        <v>27.8</v>
      </c>
      <c r="L41" s="137">
        <f t="shared" ca="1" si="29"/>
        <v>20.100000000000001</v>
      </c>
      <c r="M41" s="137">
        <f t="shared" ca="1" si="29"/>
        <v>13.8</v>
      </c>
      <c r="N41" s="137">
        <f t="shared" ca="1" si="29"/>
        <v>6.9</v>
      </c>
      <c r="O41" s="137">
        <f t="shared" ca="1" si="29"/>
        <v>0</v>
      </c>
      <c r="P41" s="137">
        <f t="shared" ca="1" si="29"/>
        <v>56.8</v>
      </c>
      <c r="Q41" s="137">
        <f t="shared" ca="1" si="29"/>
        <v>37</v>
      </c>
      <c r="R41" s="137">
        <f t="shared" ca="1" si="29"/>
        <v>31.5</v>
      </c>
      <c r="S41" s="137">
        <f t="shared" ca="1" si="29"/>
        <v>40</v>
      </c>
      <c r="T41" s="137">
        <f t="shared" ca="1" si="29"/>
        <v>0</v>
      </c>
      <c r="U41" s="137">
        <f t="shared" ca="1" si="29"/>
        <v>8.4</v>
      </c>
      <c r="V41" s="137">
        <f t="shared" ca="1" si="28"/>
        <v>49.6</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3</v>
      </c>
      <c r="H42" s="137">
        <f t="shared" ca="1" si="29"/>
        <v>5</v>
      </c>
      <c r="I42" s="137">
        <f t="shared" ca="1" si="29"/>
        <v>8</v>
      </c>
      <c r="J42" s="137">
        <f t="shared" ca="1" si="29"/>
        <v>9</v>
      </c>
      <c r="K42" s="137">
        <f t="shared" ca="1" si="29"/>
        <v>4</v>
      </c>
      <c r="L42" s="137">
        <f t="shared" ca="1" si="29"/>
        <v>3</v>
      </c>
      <c r="M42" s="137">
        <f t="shared" ca="1" si="29"/>
        <v>2</v>
      </c>
      <c r="N42" s="137">
        <f t="shared" ca="1" si="29"/>
        <v>1</v>
      </c>
      <c r="O42" s="137">
        <f t="shared" ca="1" si="29"/>
        <v>0</v>
      </c>
      <c r="P42" s="137">
        <f t="shared" ca="1" si="29"/>
        <v>8</v>
      </c>
      <c r="Q42" s="137">
        <f t="shared" ca="1" si="29"/>
        <v>5</v>
      </c>
      <c r="R42" s="137">
        <f t="shared" ca="1" si="29"/>
        <v>4</v>
      </c>
      <c r="S42" s="137">
        <f t="shared" ca="1" si="29"/>
        <v>5</v>
      </c>
      <c r="T42" s="137">
        <f t="shared" ca="1" si="29"/>
        <v>0</v>
      </c>
      <c r="U42" s="137">
        <f t="shared" ca="1" si="29"/>
        <v>1</v>
      </c>
      <c r="V42" s="137">
        <f t="shared" ca="1" si="28"/>
        <v>6</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183</v>
      </c>
      <c r="H43" s="137">
        <f t="shared" ca="1" si="29"/>
        <v>166</v>
      </c>
      <c r="I43" s="137">
        <f t="shared" ca="1" si="29"/>
        <v>154</v>
      </c>
      <c r="J43" s="137">
        <f t="shared" ca="1" si="29"/>
        <v>150</v>
      </c>
      <c r="K43" s="137">
        <f t="shared" ca="1" si="29"/>
        <v>144</v>
      </c>
      <c r="L43" s="137">
        <f t="shared" ca="1" si="29"/>
        <v>149</v>
      </c>
      <c r="M43" s="137">
        <f t="shared" ca="1" si="29"/>
        <v>145</v>
      </c>
      <c r="N43" s="137">
        <f t="shared" ca="1" si="29"/>
        <v>145</v>
      </c>
      <c r="O43" s="137">
        <f t="shared" ca="1" si="29"/>
        <v>140</v>
      </c>
      <c r="P43" s="137">
        <f t="shared" ca="1" si="29"/>
        <v>141</v>
      </c>
      <c r="Q43" s="137">
        <f t="shared" ca="1" si="29"/>
        <v>135</v>
      </c>
      <c r="R43" s="137">
        <f t="shared" ca="1" si="29"/>
        <v>127</v>
      </c>
      <c r="S43" s="137">
        <f t="shared" ca="1" si="29"/>
        <v>125</v>
      </c>
      <c r="T43" s="137">
        <f t="shared" ca="1" si="29"/>
        <v>129</v>
      </c>
      <c r="U43" s="137">
        <f t="shared" ca="1" si="29"/>
        <v>119</v>
      </c>
      <c r="V43" s="137">
        <f t="shared" ca="1" si="28"/>
        <v>121</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7.1</v>
      </c>
      <c r="H44" s="137">
        <f t="shared" ca="1" si="29"/>
        <v>7.1</v>
      </c>
      <c r="I44" s="137">
        <f t="shared" ca="1" si="29"/>
        <v>28.6</v>
      </c>
      <c r="J44" s="137">
        <f t="shared" ca="1" si="29"/>
        <v>28.6</v>
      </c>
      <c r="K44" s="137">
        <f t="shared" ca="1" si="29"/>
        <v>28.6</v>
      </c>
      <c r="L44" s="137">
        <f t="shared" ca="1" si="29"/>
        <v>28.6</v>
      </c>
      <c r="M44" s="137">
        <f t="shared" ca="1" si="29"/>
        <v>28.6</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14</v>
      </c>
      <c r="H45" s="137">
        <f t="shared" ca="1" si="29"/>
        <v>7</v>
      </c>
      <c r="I45" s="137">
        <f t="shared" ca="1" si="29"/>
        <v>0.5</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t="str">
        <f t="shared" ca="1" si="29"/>
        <v>.</v>
      </c>
      <c r="J46" s="137">
        <f t="shared" ca="1" si="29"/>
        <v>7.1</v>
      </c>
      <c r="K46" s="137">
        <f t="shared" ca="1" si="29"/>
        <v>28.6</v>
      </c>
      <c r="L46" s="137">
        <f t="shared" ca="1" si="29"/>
        <v>42.9</v>
      </c>
      <c r="M46" s="137">
        <f t="shared" ca="1" si="29"/>
        <v>50</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f t="shared" ca="1" si="29"/>
        <v>7.1</v>
      </c>
      <c r="I47" s="137">
        <f t="shared" ca="1" si="29"/>
        <v>21.4</v>
      </c>
      <c r="J47" s="137">
        <f t="shared" ca="1" si="29"/>
        <v>21.4</v>
      </c>
      <c r="K47" s="137">
        <f t="shared" ca="1" si="29"/>
        <v>21.4</v>
      </c>
      <c r="L47" s="137">
        <f t="shared" ca="1" si="29"/>
        <v>21.4</v>
      </c>
      <c r="M47" s="137">
        <f t="shared" ca="1" si="29"/>
        <v>21.4</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92.9</v>
      </c>
      <c r="H50" s="137">
        <f t="shared" ca="1" si="29"/>
        <v>85.7</v>
      </c>
      <c r="I50" s="137">
        <f t="shared" ca="1" si="29"/>
        <v>50</v>
      </c>
      <c r="J50" s="137">
        <f t="shared" ca="1" si="29"/>
        <v>42.9</v>
      </c>
      <c r="K50" s="137">
        <f t="shared" ca="1" si="29"/>
        <v>21.4</v>
      </c>
      <c r="L50" s="137">
        <f t="shared" ca="1" si="29"/>
        <v>7.1</v>
      </c>
      <c r="M50" s="137" t="str">
        <f t="shared" ca="1" si="29"/>
        <v>.</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8.8000000000000007</v>
      </c>
      <c r="H51" s="137">
        <f t="shared" ca="1" si="29"/>
        <v>8.8000000000000007</v>
      </c>
      <c r="I51" s="137">
        <f t="shared" ca="1" si="29"/>
        <v>23.5</v>
      </c>
      <c r="J51" s="137">
        <f t="shared" ca="1" si="29"/>
        <v>38.200000000000003</v>
      </c>
      <c r="K51" s="137">
        <f t="shared" ca="1" si="29"/>
        <v>44.1</v>
      </c>
      <c r="L51" s="137">
        <f t="shared" ca="1" si="29"/>
        <v>44.1</v>
      </c>
      <c r="M51" s="137">
        <f t="shared" ca="1" si="29"/>
        <v>44.1</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34</v>
      </c>
      <c r="H52" s="137">
        <f t="shared" ca="1" si="29"/>
        <v>13</v>
      </c>
      <c r="I52" s="137">
        <f t="shared" ca="1" si="29"/>
        <v>0.38200000000000001</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f t="shared" ca="1" si="29"/>
        <v>8.8000000000000007</v>
      </c>
      <c r="J53" s="137">
        <f t="shared" ca="1" si="29"/>
        <v>32.4</v>
      </c>
      <c r="K53" s="137">
        <f t="shared" ca="1" si="29"/>
        <v>38.200000000000003</v>
      </c>
      <c r="L53" s="137">
        <f t="shared" ca="1" si="29"/>
        <v>38.200000000000003</v>
      </c>
      <c r="M53" s="137">
        <f t="shared" ca="1" si="29"/>
        <v>38.200000000000003</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f t="shared" ca="1" si="29"/>
        <v>2.9</v>
      </c>
      <c r="H54" s="137">
        <f t="shared" ca="1" si="29"/>
        <v>5.9</v>
      </c>
      <c r="I54" s="137">
        <f t="shared" ca="1" si="29"/>
        <v>5.9</v>
      </c>
      <c r="J54" s="137">
        <f t="shared" ca="1" si="29"/>
        <v>5.9</v>
      </c>
      <c r="K54" s="137">
        <f t="shared" ca="1" si="29"/>
        <v>5.9</v>
      </c>
      <c r="L54" s="137">
        <f t="shared" ca="1" si="29"/>
        <v>5.9</v>
      </c>
      <c r="M54" s="137">
        <f t="shared" ca="1" si="29"/>
        <v>5.9</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f t="shared" ca="1" si="29"/>
        <v>2.9</v>
      </c>
      <c r="I55" s="137">
        <f t="shared" ca="1" si="29"/>
        <v>2.9</v>
      </c>
      <c r="J55" s="137">
        <f t="shared" ca="1" si="29"/>
        <v>2.9</v>
      </c>
      <c r="K55" s="137">
        <f t="shared" ca="1" si="29"/>
        <v>2.9</v>
      </c>
      <c r="L55" s="137">
        <f t="shared" ca="1" si="29"/>
        <v>2.9</v>
      </c>
      <c r="M55" s="137">
        <f t="shared" ca="1" si="29"/>
        <v>2.9</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t="str">
        <f t="shared" ca="1" si="29"/>
        <v>.</v>
      </c>
      <c r="I56" s="137" t="str">
        <f t="shared" ca="1" si="29"/>
        <v>.</v>
      </c>
      <c r="J56" s="137" t="str">
        <f t="shared" ca="1" si="29"/>
        <v>.</v>
      </c>
      <c r="K56" s="137" t="str">
        <f t="shared" ca="1" si="29"/>
        <v>.</v>
      </c>
      <c r="L56" s="137" t="str">
        <f t="shared" ca="1" si="29"/>
        <v>.</v>
      </c>
      <c r="M56" s="137" t="str">
        <f t="shared" ca="1" si="29"/>
        <v>.</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88.2</v>
      </c>
      <c r="H57" s="137">
        <f t="shared" ca="1" si="29"/>
        <v>82.4</v>
      </c>
      <c r="I57" s="137">
        <f t="shared" ca="1" si="29"/>
        <v>58.8</v>
      </c>
      <c r="J57" s="137">
        <f t="shared" ca="1" si="29"/>
        <v>20.6</v>
      </c>
      <c r="K57" s="137">
        <f t="shared" ca="1" si="29"/>
        <v>8.8000000000000007</v>
      </c>
      <c r="L57" s="137">
        <f t="shared" ca="1" si="29"/>
        <v>8.8000000000000007</v>
      </c>
      <c r="M57" s="137">
        <f t="shared" ca="1" si="29"/>
        <v>8.8000000000000007</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8.3000000000000007</v>
      </c>
      <c r="H58" s="137">
        <f t="shared" ca="1" si="35"/>
        <v>8.3000000000000007</v>
      </c>
      <c r="I58" s="137">
        <f t="shared" ca="1" si="35"/>
        <v>25</v>
      </c>
      <c r="J58" s="137">
        <f t="shared" ca="1" si="35"/>
        <v>35.4</v>
      </c>
      <c r="K58" s="137">
        <f t="shared" ca="1" si="35"/>
        <v>39.6</v>
      </c>
      <c r="L58" s="137">
        <f t="shared" ca="1" si="35"/>
        <v>39.6</v>
      </c>
      <c r="M58" s="137">
        <f t="shared" ca="1" si="35"/>
        <v>39.6</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48</v>
      </c>
      <c r="H59" s="137">
        <f t="shared" ca="1" si="35"/>
        <v>20</v>
      </c>
      <c r="I59" s="137">
        <f t="shared" ca="1" si="35"/>
        <v>0.41699999999999998</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f t="shared" ca="1" si="35"/>
        <v>6.3</v>
      </c>
      <c r="J60" s="137">
        <f t="shared" ca="1" si="35"/>
        <v>25</v>
      </c>
      <c r="K60" s="137">
        <f t="shared" ca="1" si="35"/>
        <v>35.4</v>
      </c>
      <c r="L60" s="137">
        <f t="shared" ca="1" si="35"/>
        <v>39.6</v>
      </c>
      <c r="M60" s="137">
        <f t="shared" ca="1" si="35"/>
        <v>41.7</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f t="shared" ca="1" si="35"/>
        <v>2.1</v>
      </c>
      <c r="H61" s="137">
        <f t="shared" ca="1" si="35"/>
        <v>6.3</v>
      </c>
      <c r="I61" s="137">
        <f t="shared" ca="1" si="35"/>
        <v>10.4</v>
      </c>
      <c r="J61" s="137">
        <f t="shared" ca="1" si="35"/>
        <v>10.4</v>
      </c>
      <c r="K61" s="137">
        <f t="shared" ca="1" si="35"/>
        <v>10.4</v>
      </c>
      <c r="L61" s="137">
        <f t="shared" ca="1" si="35"/>
        <v>10.4</v>
      </c>
      <c r="M61" s="137">
        <f t="shared" ca="1" si="35"/>
        <v>10.4</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f t="shared" ca="1" si="35"/>
        <v>2.1</v>
      </c>
      <c r="I62" s="137">
        <f t="shared" ca="1" si="35"/>
        <v>2.1</v>
      </c>
      <c r="J62" s="137">
        <f t="shared" ca="1" si="35"/>
        <v>2.1</v>
      </c>
      <c r="K62" s="137">
        <f t="shared" ca="1" si="35"/>
        <v>2.1</v>
      </c>
      <c r="L62" s="137">
        <f t="shared" ca="1" si="35"/>
        <v>2.1</v>
      </c>
      <c r="M62" s="137">
        <f t="shared" ca="1" si="35"/>
        <v>2.1</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t="str">
        <f t="shared" ca="1" si="35"/>
        <v>.</v>
      </c>
      <c r="I63" s="137" t="str">
        <f t="shared" ca="1" si="35"/>
        <v>.</v>
      </c>
      <c r="J63" s="137" t="str">
        <f t="shared" ca="1" si="35"/>
        <v>.</v>
      </c>
      <c r="K63" s="137" t="str">
        <f t="shared" ca="1" si="35"/>
        <v>.</v>
      </c>
      <c r="L63" s="137" t="str">
        <f t="shared" ca="1" si="35"/>
        <v>.</v>
      </c>
      <c r="M63" s="137" t="str">
        <f t="shared" ca="1" si="35"/>
        <v>.</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89.6</v>
      </c>
      <c r="H64" s="137">
        <f t="shared" ca="1" si="35"/>
        <v>83.3</v>
      </c>
      <c r="I64" s="137">
        <f t="shared" ca="1" si="35"/>
        <v>56.3</v>
      </c>
      <c r="J64" s="137">
        <f t="shared" ca="1" si="35"/>
        <v>27.1</v>
      </c>
      <c r="K64" s="137">
        <f t="shared" ca="1" si="35"/>
        <v>12.5</v>
      </c>
      <c r="L64" s="137">
        <f t="shared" ca="1" si="35"/>
        <v>8.3000000000000007</v>
      </c>
      <c r="M64" s="137">
        <f t="shared" ca="1" si="35"/>
        <v>6.3</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1</v>
      </c>
      <c r="H65" s="137">
        <f t="shared" ca="1" si="35"/>
        <v>6</v>
      </c>
      <c r="I65" s="137">
        <f t="shared" ca="1" si="35"/>
        <v>14</v>
      </c>
      <c r="J65" s="137">
        <f t="shared" ca="1" si="35"/>
        <v>11</v>
      </c>
      <c r="K65" s="137">
        <f t="shared" ca="1" si="35"/>
        <v>11</v>
      </c>
      <c r="L65" s="137">
        <f t="shared" ca="1" si="35"/>
        <v>9</v>
      </c>
      <c r="M65" s="137">
        <f t="shared" ca="1" si="35"/>
        <v>2</v>
      </c>
      <c r="N65" s="137">
        <f t="shared" ca="1" si="35"/>
        <v>6</v>
      </c>
      <c r="O65" s="137">
        <f t="shared" ca="1" si="35"/>
        <v>6</v>
      </c>
      <c r="P65" s="137">
        <f t="shared" ca="1" si="35"/>
        <v>5</v>
      </c>
      <c r="Q65" s="137">
        <f t="shared" ca="1" si="35"/>
        <v>9</v>
      </c>
      <c r="R65" s="137">
        <f t="shared" ca="1" si="35"/>
        <v>19</v>
      </c>
      <c r="S65" s="137">
        <f t="shared" ca="1" si="35"/>
        <v>15</v>
      </c>
      <c r="T65" s="137">
        <f t="shared" ca="1" si="35"/>
        <v>13</v>
      </c>
      <c r="U65" s="137">
        <f t="shared" ca="1" si="35"/>
        <v>13</v>
      </c>
      <c r="V65" s="137">
        <f t="shared" ca="1" si="35"/>
        <v>10</v>
      </c>
      <c r="W65" s="137">
        <f t="shared" ca="1" si="38"/>
        <v>16</v>
      </c>
      <c r="X65" s="137">
        <f t="shared" ca="1" si="38"/>
        <v>4</v>
      </c>
      <c r="Y65" s="137">
        <f t="shared" ca="1" si="36"/>
        <v>4</v>
      </c>
      <c r="Z65" s="137">
        <f t="shared" ca="1" si="36"/>
        <v>1</v>
      </c>
      <c r="AA65" s="137">
        <f t="shared" ca="1" si="36"/>
        <v>1</v>
      </c>
      <c r="AB65" s="137" t="str">
        <f t="shared" ca="1" si="36"/>
        <v>.</v>
      </c>
      <c r="AC65" s="137">
        <f t="shared" ca="1" si="36"/>
        <v>3</v>
      </c>
      <c r="AD65" s="137" t="str">
        <f t="shared" ca="1" si="36"/>
        <v>.</v>
      </c>
      <c r="AE65" s="137" t="str">
        <f t="shared" ca="1" si="36"/>
        <v>.</v>
      </c>
      <c r="AF65" s="137" t="str">
        <f t="shared" ca="1" si="36"/>
        <v>.</v>
      </c>
      <c r="AG65" s="137">
        <f t="shared" ca="1" si="36"/>
        <v>1</v>
      </c>
      <c r="AH65" s="137">
        <f t="shared" ca="1" si="36"/>
        <v>6</v>
      </c>
      <c r="AI65" s="137" t="str">
        <f t="shared" ca="1" si="36"/>
        <v>.</v>
      </c>
      <c r="AJ65" s="137">
        <f t="shared" ca="1" si="25"/>
        <v>2</v>
      </c>
      <c r="AK65" s="137">
        <f t="shared" ca="1" si="25"/>
        <v>6</v>
      </c>
      <c r="AL65" s="137">
        <f t="shared" ca="1" si="34"/>
        <v>5</v>
      </c>
      <c r="AM65" s="137">
        <f t="shared" ca="1" si="34"/>
        <v>4</v>
      </c>
      <c r="AN65" s="137">
        <f t="shared" ca="1" si="34"/>
        <v>5</v>
      </c>
      <c r="AO65" s="137">
        <f t="shared" ca="1" si="34"/>
        <v>13</v>
      </c>
      <c r="AP65" s="137">
        <f t="shared" ca="1" si="34"/>
        <v>10</v>
      </c>
      <c r="AQ65" s="137">
        <f t="shared" ca="1" si="34"/>
        <v>5</v>
      </c>
      <c r="AR65" s="137">
        <f t="shared" ca="1" si="34"/>
        <v>4</v>
      </c>
      <c r="AS65" s="137">
        <f t="shared" ca="1" si="33"/>
        <v>2</v>
      </c>
      <c r="AT65" s="137">
        <f t="shared" ca="1" si="33"/>
        <v>5</v>
      </c>
      <c r="AU65" s="137">
        <f t="shared" ref="AU65:AZ68" ca="1" si="40">VLOOKUP($G$3,INDIRECT($A65 &amp; $B65&amp;"D"),COLUMN()-5,FALSE)</f>
        <v>7</v>
      </c>
      <c r="AV65" s="137">
        <f t="shared" ca="1" si="40"/>
        <v>3</v>
      </c>
      <c r="AW65" s="137">
        <f t="shared" ca="1" si="40"/>
        <v>4</v>
      </c>
      <c r="AX65" s="137">
        <f t="shared" ca="1" si="40"/>
        <v>7</v>
      </c>
      <c r="AY65" s="137">
        <f t="shared" ca="1" si="40"/>
        <v>2</v>
      </c>
      <c r="AZ65" s="137">
        <f t="shared" ca="1" si="40"/>
        <v>6</v>
      </c>
      <c r="BA65" s="137">
        <f t="shared" ca="1" si="32"/>
        <v>5</v>
      </c>
      <c r="BB65" s="137">
        <f t="shared" ca="1" si="32"/>
        <v>8</v>
      </c>
      <c r="BC65" s="138">
        <f t="shared" ca="1" si="32"/>
        <v>10</v>
      </c>
      <c r="BD65" s="138">
        <f t="shared" ca="1" si="32"/>
        <v>6</v>
      </c>
      <c r="BE65" s="138">
        <f t="shared" ca="1" si="32"/>
        <v>1</v>
      </c>
      <c r="BF65" s="138" t="str">
        <f t="shared" ca="1" si="32"/>
        <v>.</v>
      </c>
      <c r="BG65" s="138" t="str">
        <f t="shared" ca="1" si="32"/>
        <v>.</v>
      </c>
      <c r="BH65" s="138">
        <f t="shared" ca="1" si="32"/>
        <v>3</v>
      </c>
      <c r="BI65" s="138">
        <f t="shared" ca="1" si="32"/>
        <v>5</v>
      </c>
      <c r="BJ65" s="138">
        <f t="shared" ca="1" si="32"/>
        <v>2</v>
      </c>
      <c r="BK65" s="138">
        <f t="shared" ca="1" si="32"/>
        <v>1</v>
      </c>
      <c r="BL65" s="138" t="str">
        <f t="shared" ca="1" si="32"/>
        <v>.</v>
      </c>
      <c r="BM65" s="138">
        <f t="shared" ca="1" si="32"/>
        <v>2</v>
      </c>
      <c r="BN65" s="138">
        <f t="shared" ca="1" si="32"/>
        <v>2</v>
      </c>
      <c r="BO65" s="138">
        <f t="shared" ca="1" si="32"/>
        <v>1</v>
      </c>
      <c r="BP65" s="138">
        <f t="shared" ca="1" si="39"/>
        <v>4</v>
      </c>
      <c r="BQ65" s="138">
        <f t="shared" ca="1" si="39"/>
        <v>16</v>
      </c>
      <c r="BR65" s="138">
        <f t="shared" ca="1" si="39"/>
        <v>1</v>
      </c>
      <c r="BS65" s="138">
        <f t="shared" ca="1" si="39"/>
        <v>3</v>
      </c>
      <c r="BT65" s="138" t="str">
        <f t="shared" ca="1" si="39"/>
        <v>.</v>
      </c>
      <c r="BU65" s="138">
        <f t="shared" ca="1" si="39"/>
        <v>2</v>
      </c>
      <c r="BV65" s="138">
        <f t="shared" ca="1" si="39"/>
        <v>3</v>
      </c>
      <c r="BW65" s="138">
        <f t="shared" ca="1" si="39"/>
        <v>1</v>
      </c>
      <c r="BX65" s="138">
        <f t="shared" ca="1" si="39"/>
        <v>1</v>
      </c>
      <c r="BY65" s="138">
        <f t="shared" ca="1" si="39"/>
        <v>5</v>
      </c>
      <c r="BZ65" s="138">
        <f t="shared" ca="1" si="39"/>
        <v>4</v>
      </c>
      <c r="CA65" s="138">
        <f t="shared" ca="1" si="39"/>
        <v>2</v>
      </c>
      <c r="CB65" s="11"/>
      <c r="CC65" s="126" t="s">
        <v>2234</v>
      </c>
    </row>
    <row r="66" spans="1:81" x14ac:dyDescent="0.5">
      <c r="A66" s="130" t="s">
        <v>335</v>
      </c>
      <c r="B66" s="133" t="s">
        <v>301</v>
      </c>
      <c r="C66" s="133">
        <v>0</v>
      </c>
      <c r="D66" s="128">
        <v>1</v>
      </c>
      <c r="E66" s="128">
        <v>0</v>
      </c>
      <c r="F66" s="205" t="s">
        <v>1490</v>
      </c>
      <c r="G66" s="137">
        <f t="shared" ca="1" si="35"/>
        <v>1</v>
      </c>
      <c r="H66" s="137" t="str">
        <f t="shared" ca="1" si="35"/>
        <v>.</v>
      </c>
      <c r="I66" s="137" t="str">
        <f t="shared" ca="1" si="35"/>
        <v>.</v>
      </c>
      <c r="J66" s="137" t="str">
        <f t="shared" ca="1" si="35"/>
        <v>.</v>
      </c>
      <c r="K66" s="137" t="str">
        <f t="shared" ca="1" si="35"/>
        <v>.</v>
      </c>
      <c r="L66" s="137" t="str">
        <f t="shared" ca="1" si="35"/>
        <v>.</v>
      </c>
      <c r="M66" s="137" t="str">
        <f t="shared" ca="1" si="35"/>
        <v>.</v>
      </c>
      <c r="N66" s="137" t="str">
        <f t="shared" ca="1" si="35"/>
        <v>.</v>
      </c>
      <c r="O66" s="137" t="str">
        <f t="shared" ca="1" si="35"/>
        <v>.</v>
      </c>
      <c r="P66" s="137" t="str">
        <f t="shared" ca="1" si="35"/>
        <v>.</v>
      </c>
      <c r="Q66" s="137" t="str">
        <f t="shared" ca="1" si="35"/>
        <v>.</v>
      </c>
      <c r="R66" s="137">
        <f t="shared" ca="1" si="35"/>
        <v>1</v>
      </c>
      <c r="S66" s="137">
        <f t="shared" ca="1" si="35"/>
        <v>1</v>
      </c>
      <c r="T66" s="137">
        <f t="shared" ca="1" si="35"/>
        <v>8</v>
      </c>
      <c r="U66" s="137">
        <f t="shared" ca="1" si="35"/>
        <v>5</v>
      </c>
      <c r="V66" s="137">
        <f t="shared" ca="1" si="35"/>
        <v>6</v>
      </c>
      <c r="W66" s="137">
        <f t="shared" ca="1" si="38"/>
        <v>2</v>
      </c>
      <c r="X66" s="137" t="str">
        <f t="shared" ca="1" si="38"/>
        <v>.</v>
      </c>
      <c r="Y66" s="137">
        <f t="shared" ca="1" si="36"/>
        <v>2</v>
      </c>
      <c r="Z66" s="137">
        <f t="shared" ca="1" si="36"/>
        <v>1</v>
      </c>
      <c r="AA66" s="137">
        <f t="shared" ca="1" si="36"/>
        <v>6</v>
      </c>
      <c r="AB66" s="137">
        <f t="shared" ca="1" si="36"/>
        <v>4</v>
      </c>
      <c r="AC66" s="137">
        <f t="shared" ca="1" si="36"/>
        <v>3</v>
      </c>
      <c r="AD66" s="137">
        <f t="shared" ca="1" si="36"/>
        <v>3</v>
      </c>
      <c r="AE66" s="137" t="str">
        <f t="shared" ca="1" si="36"/>
        <v>.</v>
      </c>
      <c r="AF66" s="137" t="str">
        <f t="shared" ca="1" si="36"/>
        <v>.</v>
      </c>
      <c r="AG66" s="137" t="str">
        <f t="shared" ca="1" si="36"/>
        <v>.</v>
      </c>
      <c r="AH66" s="137" t="str">
        <f t="shared" ca="1" si="36"/>
        <v>.</v>
      </c>
      <c r="AI66" s="137" t="str">
        <f t="shared" ca="1" si="36"/>
        <v>.</v>
      </c>
      <c r="AJ66" s="137" t="str">
        <f t="shared" ca="1" si="36"/>
        <v>.</v>
      </c>
      <c r="AK66" s="137" t="str">
        <f t="shared" ca="1" si="36"/>
        <v>.</v>
      </c>
      <c r="AL66" s="137" t="str">
        <f t="shared" ca="1" si="34"/>
        <v>.</v>
      </c>
      <c r="AM66" s="137">
        <f t="shared" ca="1" si="34"/>
        <v>1</v>
      </c>
      <c r="AN66" s="137">
        <f t="shared" ca="1" si="34"/>
        <v>3</v>
      </c>
      <c r="AO66" s="137">
        <f t="shared" ca="1" si="34"/>
        <v>2</v>
      </c>
      <c r="AP66" s="137">
        <f t="shared" ca="1" si="34"/>
        <v>1</v>
      </c>
      <c r="AQ66" s="137">
        <f t="shared" ca="1" si="34"/>
        <v>1</v>
      </c>
      <c r="AR66" s="137">
        <f t="shared" ca="1" si="34"/>
        <v>1</v>
      </c>
      <c r="AS66" s="137">
        <f t="shared" ca="1" si="33"/>
        <v>1</v>
      </c>
      <c r="AT66" s="137" t="str">
        <f t="shared" ca="1" si="33"/>
        <v>.</v>
      </c>
      <c r="AU66" s="137" t="str">
        <f t="shared" ca="1" si="40"/>
        <v>.</v>
      </c>
      <c r="AV66" s="137" t="str">
        <f t="shared" ca="1" si="40"/>
        <v>.</v>
      </c>
      <c r="AW66" s="137" t="str">
        <f t="shared" ca="1" si="40"/>
        <v>.</v>
      </c>
      <c r="AX66" s="137" t="str">
        <f t="shared" ca="1" si="40"/>
        <v>.</v>
      </c>
      <c r="AY66" s="137" t="str">
        <f t="shared" ca="1" si="40"/>
        <v>.</v>
      </c>
      <c r="AZ66" s="137" t="str">
        <f t="shared" ca="1" si="40"/>
        <v>.</v>
      </c>
      <c r="BA66" s="137" t="str">
        <f t="shared" ca="1" si="32"/>
        <v>.</v>
      </c>
      <c r="BB66" s="137" t="str">
        <f t="shared" ca="1" si="32"/>
        <v>.</v>
      </c>
      <c r="BC66" s="138" t="str">
        <f t="shared" ca="1" si="32"/>
        <v>.</v>
      </c>
      <c r="BD66" s="138" t="str">
        <f t="shared" ca="1" si="32"/>
        <v>.</v>
      </c>
      <c r="BE66" s="138" t="str">
        <f t="shared" ca="1" si="32"/>
        <v>.</v>
      </c>
      <c r="BF66" s="138" t="str">
        <f t="shared" ca="1" si="32"/>
        <v>.</v>
      </c>
      <c r="BG66" s="138" t="str">
        <f t="shared" ca="1" si="32"/>
        <v>.</v>
      </c>
      <c r="BH66" s="138" t="str">
        <f t="shared" ca="1" si="32"/>
        <v>.</v>
      </c>
      <c r="BI66" s="138" t="str">
        <f t="shared" ca="1" si="32"/>
        <v>.</v>
      </c>
      <c r="BJ66" s="138" t="str">
        <f t="shared" ca="1" si="32"/>
        <v>.</v>
      </c>
      <c r="BK66" s="138" t="str">
        <f t="shared" ca="1" si="32"/>
        <v>.</v>
      </c>
      <c r="BL66" s="138" t="str">
        <f t="shared" ca="1" si="32"/>
        <v>.</v>
      </c>
      <c r="BM66" s="138" t="str">
        <f t="shared" ca="1" si="32"/>
        <v>.</v>
      </c>
      <c r="BN66" s="138" t="str">
        <f t="shared" ca="1" si="32"/>
        <v>.</v>
      </c>
      <c r="BO66" s="138" t="str">
        <f t="shared" ca="1" si="32"/>
        <v>.</v>
      </c>
      <c r="BP66" s="138" t="str">
        <f t="shared" ca="1" si="39"/>
        <v>.</v>
      </c>
      <c r="BQ66" s="138" t="str">
        <f t="shared" ca="1" si="39"/>
        <v>.</v>
      </c>
      <c r="BR66" s="138" t="str">
        <f t="shared" ca="1" si="39"/>
        <v>.</v>
      </c>
      <c r="BS66" s="138" t="str">
        <f t="shared" ca="1" si="39"/>
        <v>.</v>
      </c>
      <c r="BT66" s="138" t="str">
        <f t="shared" ca="1" si="39"/>
        <v>.</v>
      </c>
      <c r="BU66" s="138" t="str">
        <f t="shared" ca="1" si="39"/>
        <v>.</v>
      </c>
      <c r="BV66" s="138" t="str">
        <f t="shared" ca="1" si="39"/>
        <v>.</v>
      </c>
      <c r="BW66" s="138" t="str">
        <f t="shared" ca="1" si="39"/>
        <v>.</v>
      </c>
      <c r="BX66" s="138" t="str">
        <f t="shared" ca="1" si="39"/>
        <v>.</v>
      </c>
      <c r="BY66" s="138" t="str">
        <f t="shared" ca="1" si="39"/>
        <v>.</v>
      </c>
      <c r="BZ66" s="138" t="str">
        <f t="shared" ca="1" si="39"/>
        <v>.</v>
      </c>
      <c r="CA66" s="138" t="str">
        <f t="shared" ca="1" si="39"/>
        <v>.</v>
      </c>
      <c r="CB66" s="11"/>
      <c r="CC66" s="126" t="s">
        <v>2235</v>
      </c>
    </row>
    <row r="67" spans="1:81" x14ac:dyDescent="0.5">
      <c r="A67" s="130" t="s">
        <v>336</v>
      </c>
      <c r="B67" s="133" t="s">
        <v>301</v>
      </c>
      <c r="C67" s="133">
        <v>0</v>
      </c>
      <c r="D67" s="128">
        <v>1</v>
      </c>
      <c r="E67" s="128">
        <v>0</v>
      </c>
      <c r="F67" s="205" t="s">
        <v>8</v>
      </c>
      <c r="G67" s="137">
        <f t="shared" ca="1" si="35"/>
        <v>3</v>
      </c>
      <c r="H67" s="137">
        <f t="shared" ca="1" si="35"/>
        <v>3</v>
      </c>
      <c r="I67" s="137">
        <f t="shared" ca="1" si="35"/>
        <v>2</v>
      </c>
      <c r="J67" s="137">
        <f t="shared" ca="1" si="35"/>
        <v>2</v>
      </c>
      <c r="K67" s="137">
        <f t="shared" ca="1" si="35"/>
        <v>2</v>
      </c>
      <c r="L67" s="137">
        <f t="shared" ca="1" si="35"/>
        <v>1</v>
      </c>
      <c r="M67" s="137">
        <f t="shared" ca="1" si="35"/>
        <v>2</v>
      </c>
      <c r="N67" s="137">
        <f t="shared" ca="1" si="35"/>
        <v>1</v>
      </c>
      <c r="O67" s="137">
        <f t="shared" ca="1" si="35"/>
        <v>1</v>
      </c>
      <c r="P67" s="137">
        <f t="shared" ca="1" si="35"/>
        <v>1</v>
      </c>
      <c r="Q67" s="137">
        <f t="shared" ca="1" si="35"/>
        <v>1</v>
      </c>
      <c r="R67" s="137">
        <f t="shared" ca="1" si="35"/>
        <v>8</v>
      </c>
      <c r="S67" s="137">
        <f t="shared" ca="1" si="35"/>
        <v>11</v>
      </c>
      <c r="T67" s="137">
        <f t="shared" ca="1" si="35"/>
        <v>4</v>
      </c>
      <c r="U67" s="137">
        <f t="shared" ca="1" si="35"/>
        <v>3</v>
      </c>
      <c r="V67" s="137">
        <f t="shared" ca="1" si="35"/>
        <v>1</v>
      </c>
      <c r="W67" s="137">
        <f t="shared" ca="1" si="38"/>
        <v>3</v>
      </c>
      <c r="X67" s="137">
        <f t="shared" ca="1" si="38"/>
        <v>6</v>
      </c>
      <c r="Y67" s="137">
        <f t="shared" ca="1" si="36"/>
        <v>3</v>
      </c>
      <c r="Z67" s="137">
        <f t="shared" ca="1" si="36"/>
        <v>4</v>
      </c>
      <c r="AA67" s="137">
        <f t="shared" ca="1" si="36"/>
        <v>5</v>
      </c>
      <c r="AB67" s="137">
        <f t="shared" ca="1" si="36"/>
        <v>3</v>
      </c>
      <c r="AC67" s="137">
        <f t="shared" ca="1" si="36"/>
        <v>4</v>
      </c>
      <c r="AD67" s="137">
        <f t="shared" ca="1" si="36"/>
        <v>3</v>
      </c>
      <c r="AE67" s="137">
        <f t="shared" ca="1" si="36"/>
        <v>3</v>
      </c>
      <c r="AF67" s="137">
        <f t="shared" ca="1" si="36"/>
        <v>1</v>
      </c>
      <c r="AG67" s="137">
        <f t="shared" ca="1" si="36"/>
        <v>2</v>
      </c>
      <c r="AH67" s="137">
        <f t="shared" ca="1" si="36"/>
        <v>2</v>
      </c>
      <c r="AI67" s="137">
        <f t="shared" ca="1" si="36"/>
        <v>2</v>
      </c>
      <c r="AJ67" s="137">
        <f t="shared" ca="1" si="36"/>
        <v>4</v>
      </c>
      <c r="AK67" s="137" t="str">
        <f t="shared" ca="1" si="36"/>
        <v>.</v>
      </c>
      <c r="AL67" s="137">
        <f t="shared" ca="1" si="34"/>
        <v>3</v>
      </c>
      <c r="AM67" s="137">
        <f t="shared" ca="1" si="34"/>
        <v>2</v>
      </c>
      <c r="AN67" s="137">
        <f t="shared" ca="1" si="34"/>
        <v>3</v>
      </c>
      <c r="AO67" s="137">
        <f t="shared" ca="1" si="34"/>
        <v>4</v>
      </c>
      <c r="AP67" s="137">
        <f t="shared" ca="1" si="34"/>
        <v>2</v>
      </c>
      <c r="AQ67" s="137">
        <f t="shared" ca="1" si="34"/>
        <v>3</v>
      </c>
      <c r="AR67" s="137">
        <f t="shared" ca="1" si="34"/>
        <v>2</v>
      </c>
      <c r="AS67" s="137">
        <f t="shared" ca="1" si="33"/>
        <v>3</v>
      </c>
      <c r="AT67" s="137">
        <f t="shared" ca="1" si="33"/>
        <v>3</v>
      </c>
      <c r="AU67" s="137">
        <f t="shared" ca="1" si="40"/>
        <v>3</v>
      </c>
      <c r="AV67" s="137">
        <f t="shared" ca="1" si="40"/>
        <v>3</v>
      </c>
      <c r="AW67" s="137">
        <f t="shared" ca="1" si="40"/>
        <v>3</v>
      </c>
      <c r="AX67" s="137">
        <f t="shared" ca="1" si="40"/>
        <v>2</v>
      </c>
      <c r="AY67" s="137">
        <f t="shared" ca="1" si="40"/>
        <v>2</v>
      </c>
      <c r="AZ67" s="137">
        <f t="shared" ca="1" si="40"/>
        <v>3</v>
      </c>
      <c r="BA67" s="137">
        <f t="shared" ca="1" si="32"/>
        <v>3</v>
      </c>
      <c r="BB67" s="137">
        <f t="shared" ca="1" si="32"/>
        <v>4</v>
      </c>
      <c r="BC67" s="138">
        <f t="shared" ca="1" si="32"/>
        <v>4</v>
      </c>
      <c r="BD67" s="138">
        <f t="shared" ca="1" si="32"/>
        <v>4</v>
      </c>
      <c r="BE67" s="138">
        <f t="shared" ca="1" si="32"/>
        <v>3</v>
      </c>
      <c r="BF67" s="138">
        <f t="shared" ca="1" si="32"/>
        <v>3</v>
      </c>
      <c r="BG67" s="138">
        <f t="shared" ca="1" si="32"/>
        <v>4</v>
      </c>
      <c r="BH67" s="138">
        <f t="shared" ca="1" si="32"/>
        <v>4</v>
      </c>
      <c r="BI67" s="138">
        <f t="shared" ca="1" si="32"/>
        <v>2</v>
      </c>
      <c r="BJ67" s="138">
        <f t="shared" ca="1" si="32"/>
        <v>3</v>
      </c>
      <c r="BK67" s="138">
        <f t="shared" ca="1" si="32"/>
        <v>3</v>
      </c>
      <c r="BL67" s="138">
        <f t="shared" ca="1" si="32"/>
        <v>3</v>
      </c>
      <c r="BM67" s="138">
        <f t="shared" ca="1" si="32"/>
        <v>4</v>
      </c>
      <c r="BN67" s="138">
        <f t="shared" ca="1" si="32"/>
        <v>4</v>
      </c>
      <c r="BO67" s="138">
        <f t="shared" ca="1" si="32"/>
        <v>5</v>
      </c>
      <c r="BP67" s="138">
        <f t="shared" ca="1" si="39"/>
        <v>5</v>
      </c>
      <c r="BQ67" s="138">
        <f t="shared" ca="1" si="39"/>
        <v>6</v>
      </c>
      <c r="BR67" s="138">
        <f t="shared" ca="1" si="39"/>
        <v>7</v>
      </c>
      <c r="BS67" s="138">
        <f t="shared" ca="1" si="39"/>
        <v>6</v>
      </c>
      <c r="BT67" s="138">
        <f t="shared" ca="1" si="39"/>
        <v>6</v>
      </c>
      <c r="BU67" s="138">
        <f t="shared" ca="1" si="39"/>
        <v>6</v>
      </c>
      <c r="BV67" s="138">
        <f t="shared" ca="1" si="39"/>
        <v>6</v>
      </c>
      <c r="BW67" s="138">
        <f t="shared" ca="1" si="39"/>
        <v>4</v>
      </c>
      <c r="BX67" s="138">
        <f t="shared" ca="1" si="39"/>
        <v>4</v>
      </c>
      <c r="BY67" s="138">
        <f t="shared" ca="1" si="39"/>
        <v>3</v>
      </c>
      <c r="BZ67" s="138">
        <f t="shared" ca="1" si="39"/>
        <v>10</v>
      </c>
      <c r="CA67" s="138">
        <f t="shared" ca="1" si="39"/>
        <v>7</v>
      </c>
      <c r="CB67" s="11"/>
      <c r="CC67" s="126" t="s">
        <v>2236</v>
      </c>
    </row>
    <row r="68" spans="1:81" x14ac:dyDescent="0.5">
      <c r="A68" s="130" t="s">
        <v>1748</v>
      </c>
      <c r="B68" s="133" t="s">
        <v>301</v>
      </c>
      <c r="C68" s="133">
        <v>0</v>
      </c>
      <c r="D68" s="128">
        <v>1</v>
      </c>
      <c r="E68" s="128">
        <v>0</v>
      </c>
      <c r="F68" s="205" t="s">
        <v>229</v>
      </c>
      <c r="G68" s="137">
        <f t="shared" ca="1" si="35"/>
        <v>1</v>
      </c>
      <c r="H68" s="137">
        <f t="shared" ca="1" si="35"/>
        <v>2</v>
      </c>
      <c r="I68" s="137">
        <f ca="1">VLOOKUP($G$3,INDIRECT($A68 &amp; $B68&amp;"D"),COLUMN()-5,FALSE)</f>
        <v>2</v>
      </c>
      <c r="J68" s="137">
        <f t="shared" ca="1" si="35"/>
        <v>3</v>
      </c>
      <c r="K68" s="137">
        <f t="shared" ca="1" si="35"/>
        <v>3</v>
      </c>
      <c r="L68" s="137">
        <f t="shared" ca="1" si="35"/>
        <v>2</v>
      </c>
      <c r="M68" s="137">
        <f t="shared" ca="1" si="35"/>
        <v>2</v>
      </c>
      <c r="N68" s="137">
        <f t="shared" ca="1" si="35"/>
        <v>2</v>
      </c>
      <c r="O68" s="137">
        <f t="shared" ca="1" si="35"/>
        <v>2</v>
      </c>
      <c r="P68" s="137">
        <f t="shared" ca="1" si="35"/>
        <v>4</v>
      </c>
      <c r="Q68" s="137">
        <f t="shared" ca="1" si="35"/>
        <v>3</v>
      </c>
      <c r="R68" s="137">
        <f t="shared" ca="1" si="35"/>
        <v>2</v>
      </c>
      <c r="S68" s="137">
        <f t="shared" ca="1" si="35"/>
        <v>3</v>
      </c>
      <c r="T68" s="137">
        <f t="shared" ca="1" si="35"/>
        <v>1</v>
      </c>
      <c r="U68" s="137">
        <f t="shared" ca="1" si="35"/>
        <v>3</v>
      </c>
      <c r="V68" s="137">
        <f t="shared" ca="1" si="35"/>
        <v>3</v>
      </c>
      <c r="W68" s="137">
        <f t="shared" ca="1" si="38"/>
        <v>2</v>
      </c>
      <c r="X68" s="137">
        <f t="shared" ca="1" si="38"/>
        <v>2</v>
      </c>
      <c r="Y68" s="137">
        <f t="shared" ca="1" si="36"/>
        <v>2</v>
      </c>
      <c r="Z68" s="137">
        <f t="shared" ca="1" si="36"/>
        <v>2</v>
      </c>
      <c r="AA68" s="137">
        <f t="shared" ca="1" si="36"/>
        <v>2</v>
      </c>
      <c r="AB68" s="137">
        <f t="shared" ca="1" si="36"/>
        <v>2</v>
      </c>
      <c r="AC68" s="137">
        <f t="shared" ca="1" si="36"/>
        <v>2</v>
      </c>
      <c r="AD68" s="137">
        <f t="shared" ca="1" si="36"/>
        <v>6</v>
      </c>
      <c r="AE68" s="137">
        <f t="shared" ca="1" si="36"/>
        <v>6</v>
      </c>
      <c r="AF68" s="137">
        <f t="shared" ca="1" si="36"/>
        <v>6</v>
      </c>
      <c r="AG68" s="137">
        <f t="shared" ca="1" si="36"/>
        <v>8</v>
      </c>
      <c r="AH68" s="137">
        <f t="shared" ca="1" si="36"/>
        <v>4</v>
      </c>
      <c r="AI68" s="137">
        <f t="shared" ca="1" si="36"/>
        <v>4</v>
      </c>
      <c r="AJ68" s="137">
        <f t="shared" ca="1" si="36"/>
        <v>4</v>
      </c>
      <c r="AK68" s="137">
        <f t="shared" ca="1" si="36"/>
        <v>2</v>
      </c>
      <c r="AL68" s="137">
        <f t="shared" ca="1" si="34"/>
        <v>3</v>
      </c>
      <c r="AM68" s="137">
        <f t="shared" ca="1" si="34"/>
        <v>4</v>
      </c>
      <c r="AN68" s="137">
        <f t="shared" ca="1" si="34"/>
        <v>4</v>
      </c>
      <c r="AO68" s="137">
        <f t="shared" ca="1" si="34"/>
        <v>2</v>
      </c>
      <c r="AP68" s="137">
        <f t="shared" ca="1" si="34"/>
        <v>1</v>
      </c>
      <c r="AQ68" s="137" t="str">
        <f t="shared" ca="1" si="34"/>
        <v>.</v>
      </c>
      <c r="AR68" s="137" t="str">
        <f t="shared" ca="1" si="34"/>
        <v>.</v>
      </c>
      <c r="AS68" s="137" t="str">
        <f t="shared" ca="1" si="33"/>
        <v>.</v>
      </c>
      <c r="AT68" s="137">
        <f t="shared" ca="1" si="33"/>
        <v>1</v>
      </c>
      <c r="AU68" s="137">
        <f t="shared" ca="1" si="40"/>
        <v>4</v>
      </c>
      <c r="AV68" s="137">
        <f t="shared" ca="1" si="40"/>
        <v>5</v>
      </c>
      <c r="AW68" s="137">
        <f t="shared" ca="1" si="40"/>
        <v>5</v>
      </c>
      <c r="AX68" s="137">
        <f t="shared" ca="1" si="40"/>
        <v>4</v>
      </c>
      <c r="AY68" s="137">
        <f t="shared" ca="1" si="40"/>
        <v>1</v>
      </c>
      <c r="AZ68" s="137" t="str">
        <f t="shared" ca="1" si="40"/>
        <v>.</v>
      </c>
      <c r="BA68" s="137">
        <f t="shared" ca="1" si="32"/>
        <v>2</v>
      </c>
      <c r="BB68" s="137">
        <f t="shared" ca="1" si="32"/>
        <v>2</v>
      </c>
      <c r="BC68" s="138">
        <f t="shared" ca="1" si="32"/>
        <v>4</v>
      </c>
      <c r="BD68" s="138">
        <f t="shared" ca="1" si="32"/>
        <v>4</v>
      </c>
      <c r="BE68" s="138">
        <f t="shared" ca="1" si="32"/>
        <v>4</v>
      </c>
      <c r="BF68" s="138">
        <f t="shared" ca="1" si="32"/>
        <v>4</v>
      </c>
      <c r="BG68" s="138">
        <f t="shared" ca="1" si="32"/>
        <v>2</v>
      </c>
      <c r="BH68" s="138">
        <f t="shared" ca="1" si="32"/>
        <v>2</v>
      </c>
      <c r="BI68" s="138">
        <f t="shared" ca="1" si="32"/>
        <v>1</v>
      </c>
      <c r="BJ68" s="138">
        <f t="shared" ca="1" si="32"/>
        <v>2</v>
      </c>
      <c r="BK68" s="138">
        <f t="shared" ca="1" si="32"/>
        <v>2</v>
      </c>
      <c r="BL68" s="138">
        <f t="shared" ca="1" si="32"/>
        <v>3</v>
      </c>
      <c r="BM68" s="138">
        <f t="shared" ca="1" si="32"/>
        <v>2</v>
      </c>
      <c r="BN68" s="138">
        <f t="shared" ca="1" si="32"/>
        <v>1</v>
      </c>
      <c r="BO68" s="138">
        <f t="shared" ca="1" si="32"/>
        <v>1</v>
      </c>
      <c r="BP68" s="138" t="str">
        <f t="shared" ca="1" si="39"/>
        <v>.</v>
      </c>
      <c r="BQ68" s="138" t="str">
        <f t="shared" ca="1" si="39"/>
        <v>.</v>
      </c>
      <c r="BR68" s="138" t="str">
        <f t="shared" ca="1" si="39"/>
        <v>.</v>
      </c>
      <c r="BS68" s="138">
        <f t="shared" ca="1" si="39"/>
        <v>1</v>
      </c>
      <c r="BT68" s="138">
        <f t="shared" ca="1" si="39"/>
        <v>1</v>
      </c>
      <c r="BU68" s="138">
        <f t="shared" ca="1" si="39"/>
        <v>1</v>
      </c>
      <c r="BV68" s="138">
        <f t="shared" ca="1" si="39"/>
        <v>1</v>
      </c>
      <c r="BW68" s="138" t="str">
        <f t="shared" ca="1" si="39"/>
        <v>.</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0</v>
      </c>
      <c r="H69" s="137">
        <f t="shared" ca="1" si="41"/>
        <v>0</v>
      </c>
      <c r="I69" s="137">
        <f t="shared" ca="1" si="41"/>
        <v>0</v>
      </c>
      <c r="J69" s="137">
        <f t="shared" ca="1" si="41"/>
        <v>0</v>
      </c>
      <c r="K69" s="137">
        <f t="shared" ca="1" si="41"/>
        <v>0</v>
      </c>
      <c r="L69" s="137">
        <f t="shared" ca="1" si="41"/>
        <v>29</v>
      </c>
      <c r="M69" s="137">
        <f t="shared" ca="1" si="41"/>
        <v>4</v>
      </c>
      <c r="N69" s="137">
        <f t="shared" ca="1" si="41"/>
        <v>28</v>
      </c>
      <c r="O69" s="137">
        <f t="shared" ca="1" si="41"/>
        <v>29</v>
      </c>
      <c r="P69" s="137">
        <f t="shared" ca="1" si="41"/>
        <v>38</v>
      </c>
      <c r="Q69" s="137">
        <f t="shared" ca="1" si="41"/>
        <v>57</v>
      </c>
      <c r="R69" s="137">
        <f t="shared" ca="1" si="41"/>
        <v>34</v>
      </c>
      <c r="S69" s="137">
        <f t="shared" ca="1" si="41"/>
        <v>53</v>
      </c>
      <c r="T69" s="137">
        <f t="shared" ca="1" si="41"/>
        <v>40</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0</v>
      </c>
      <c r="H70" s="137">
        <f t="shared" ca="1" si="41"/>
        <v>0</v>
      </c>
      <c r="I70" s="137">
        <f t="shared" ca="1" si="41"/>
        <v>0</v>
      </c>
      <c r="J70" s="137">
        <f t="shared" ca="1" si="41"/>
        <v>0</v>
      </c>
      <c r="K70" s="137">
        <f t="shared" ca="1" si="41"/>
        <v>0</v>
      </c>
      <c r="L70" s="137">
        <f t="shared" ca="1" si="41"/>
        <v>1</v>
      </c>
      <c r="M70" s="137">
        <f t="shared" ca="1" si="41"/>
        <v>0</v>
      </c>
      <c r="N70" s="137">
        <f t="shared" ca="1" si="41"/>
        <v>3</v>
      </c>
      <c r="O70" s="137">
        <f t="shared" ca="1" si="41"/>
        <v>0</v>
      </c>
      <c r="P70" s="137">
        <f t="shared" ca="1" si="41"/>
        <v>7</v>
      </c>
      <c r="Q70" s="137">
        <f t="shared" ca="1" si="41"/>
        <v>3</v>
      </c>
      <c r="R70" s="137">
        <f t="shared" ca="1" si="41"/>
        <v>6</v>
      </c>
      <c r="S70" s="137">
        <f t="shared" ca="1" si="41"/>
        <v>1</v>
      </c>
      <c r="T70" s="137">
        <f t="shared" ca="1" si="41"/>
        <v>0</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4</v>
      </c>
      <c r="H71" s="137">
        <f t="shared" ca="1" si="41"/>
        <v>4</v>
      </c>
      <c r="I71" s="137">
        <f t="shared" ca="1" si="41"/>
        <v>12</v>
      </c>
      <c r="J71" s="137">
        <f t="shared" ca="1" si="41"/>
        <v>17</v>
      </c>
      <c r="K71" s="137">
        <f t="shared" ca="1" si="41"/>
        <v>19</v>
      </c>
      <c r="L71" s="137">
        <f t="shared" ca="1" si="41"/>
        <v>19</v>
      </c>
      <c r="M71" s="137">
        <f t="shared" ca="1" si="41"/>
        <v>19</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f t="shared" ca="1" si="41"/>
        <v>3</v>
      </c>
      <c r="J72" s="137">
        <f t="shared" ca="1" si="41"/>
        <v>12</v>
      </c>
      <c r="K72" s="137">
        <f t="shared" ca="1" si="41"/>
        <v>17</v>
      </c>
      <c r="L72" s="137">
        <f t="shared" ca="1" si="41"/>
        <v>19</v>
      </c>
      <c r="M72" s="137">
        <f t="shared" ca="1" si="41"/>
        <v>20</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f t="shared" ca="1" si="41"/>
        <v>1</v>
      </c>
      <c r="H73" s="137">
        <f t="shared" ca="1" si="41"/>
        <v>3</v>
      </c>
      <c r="I73" s="137">
        <f t="shared" ca="1" si="41"/>
        <v>5</v>
      </c>
      <c r="J73" s="137">
        <f t="shared" ca="1" si="41"/>
        <v>5</v>
      </c>
      <c r="K73" s="137">
        <f t="shared" ca="1" si="41"/>
        <v>5</v>
      </c>
      <c r="L73" s="137">
        <f t="shared" ca="1" si="41"/>
        <v>5</v>
      </c>
      <c r="M73" s="137">
        <f t="shared" ca="1" si="41"/>
        <v>5</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f t="shared" ca="1" si="41"/>
        <v>1</v>
      </c>
      <c r="I74" s="137">
        <f t="shared" ca="1" si="41"/>
        <v>1</v>
      </c>
      <c r="J74" s="137">
        <f t="shared" ca="1" si="41"/>
        <v>1</v>
      </c>
      <c r="K74" s="137">
        <f t="shared" ca="1" si="41"/>
        <v>1</v>
      </c>
      <c r="L74" s="137">
        <f t="shared" ca="1" si="41"/>
        <v>1</v>
      </c>
      <c r="M74" s="137">
        <f t="shared" ca="1" si="41"/>
        <v>1</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t="str">
        <f t="shared" ca="1" si="46"/>
        <v>.</v>
      </c>
      <c r="I75" s="137" t="str">
        <f t="shared" ca="1" si="46"/>
        <v>.</v>
      </c>
      <c r="J75" s="137" t="str">
        <f t="shared" ca="1" si="46"/>
        <v>.</v>
      </c>
      <c r="K75" s="137" t="str">
        <f t="shared" ca="1" si="46"/>
        <v>.</v>
      </c>
      <c r="L75" s="137" t="str">
        <f t="shared" ca="1" si="46"/>
        <v>.</v>
      </c>
      <c r="M75" s="137" t="str">
        <f t="shared" ca="1" si="46"/>
        <v>.</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43</v>
      </c>
      <c r="H76" s="137">
        <f t="shared" ca="1" si="46"/>
        <v>40</v>
      </c>
      <c r="I76" s="137">
        <f t="shared" ca="1" si="46"/>
        <v>27</v>
      </c>
      <c r="J76" s="137">
        <f t="shared" ca="1" si="46"/>
        <v>13</v>
      </c>
      <c r="K76" s="137">
        <f t="shared" ca="1" si="46"/>
        <v>6</v>
      </c>
      <c r="L76" s="137">
        <f t="shared" ca="1" si="46"/>
        <v>4</v>
      </c>
      <c r="M76" s="137">
        <f t="shared" ca="1" si="46"/>
        <v>3</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t="str">
        <f t="shared" ca="1" si="43"/>
        <v>.</v>
      </c>
      <c r="BN77" s="138" t="str">
        <f t="shared" ca="1" si="43"/>
        <v>.</v>
      </c>
      <c r="BO77" s="138" t="str">
        <f t="shared" ca="1" si="43"/>
        <v>.</v>
      </c>
      <c r="BP77" s="138" t="str">
        <f t="shared" ca="1" si="43"/>
        <v>.</v>
      </c>
      <c r="BQ77" s="138" t="str">
        <f t="shared" ca="1" si="47"/>
        <v>.</v>
      </c>
      <c r="BR77" s="138" t="str">
        <f t="shared" ca="1" si="47"/>
        <v>.</v>
      </c>
      <c r="BS77" s="138" t="str">
        <f t="shared" ca="1" si="47"/>
        <v>.</v>
      </c>
      <c r="BT77" s="138" t="str">
        <f t="shared" ca="1" si="47"/>
        <v>.</v>
      </c>
      <c r="BU77" s="138">
        <f t="shared" ca="1" si="47"/>
        <v>1</v>
      </c>
      <c r="BV77" s="138">
        <f t="shared" ca="1" si="47"/>
        <v>1</v>
      </c>
      <c r="BW77" s="138">
        <f t="shared" ca="1" si="47"/>
        <v>1</v>
      </c>
      <c r="BX77" s="138">
        <f t="shared" ca="1" si="47"/>
        <v>1</v>
      </c>
      <c r="BY77" s="138" t="str">
        <f t="shared" ca="1" si="47"/>
        <v>.</v>
      </c>
      <c r="BZ77" s="138" t="str">
        <f t="shared" ca="1" si="47"/>
        <v>.</v>
      </c>
      <c r="CA77" s="138">
        <f t="shared" ca="1" si="47"/>
        <v>2</v>
      </c>
      <c r="CB77" s="227"/>
      <c r="CC77" s="126" t="s">
        <v>2238</v>
      </c>
    </row>
    <row r="78" spans="1:81" x14ac:dyDescent="0.5">
      <c r="A78" s="130" t="s">
        <v>1418</v>
      </c>
      <c r="B78" s="133" t="s">
        <v>551</v>
      </c>
      <c r="C78" s="133">
        <v>0</v>
      </c>
      <c r="D78" s="128">
        <v>1</v>
      </c>
      <c r="E78" s="128">
        <v>1</v>
      </c>
      <c r="F78" s="205" t="s">
        <v>1379</v>
      </c>
      <c r="G78" s="137">
        <f t="shared" ca="1" si="46"/>
        <v>29</v>
      </c>
      <c r="H78" s="137">
        <f t="shared" ca="1" si="46"/>
        <v>31</v>
      </c>
      <c r="I78" s="137">
        <f t="shared" ca="1" si="46"/>
        <v>28</v>
      </c>
      <c r="J78" s="137">
        <f t="shared" ca="1" si="46"/>
        <v>26</v>
      </c>
      <c r="K78" s="137">
        <f t="shared" ca="1" si="46"/>
        <v>27</v>
      </c>
      <c r="L78" s="137">
        <f t="shared" ca="1" si="46"/>
        <v>27</v>
      </c>
      <c r="M78" s="137">
        <f t="shared" ca="1" si="46"/>
        <v>27</v>
      </c>
      <c r="N78" s="137">
        <f t="shared" ca="1" si="46"/>
        <v>26</v>
      </c>
      <c r="O78" s="137">
        <f t="shared" ca="1" si="46"/>
        <v>30</v>
      </c>
      <c r="P78" s="137">
        <f t="shared" ca="1" si="46"/>
        <v>31</v>
      </c>
      <c r="Q78" s="137">
        <f t="shared" ca="1" si="46"/>
        <v>34</v>
      </c>
      <c r="R78" s="137">
        <f t="shared" ca="1" si="46"/>
        <v>32</v>
      </c>
      <c r="S78" s="137">
        <f t="shared" ca="1" si="46"/>
        <v>35</v>
      </c>
      <c r="T78" s="137">
        <f t="shared" ca="1" si="46"/>
        <v>34</v>
      </c>
      <c r="U78" s="137">
        <f t="shared" ca="1" si="46"/>
        <v>44</v>
      </c>
      <c r="V78" s="137">
        <f t="shared" ca="1" si="46"/>
        <v>41</v>
      </c>
      <c r="W78" s="137">
        <f t="shared" ca="1" si="44"/>
        <v>37</v>
      </c>
      <c r="X78" s="137">
        <f t="shared" ca="1" si="44"/>
        <v>43</v>
      </c>
      <c r="Y78" s="137">
        <f t="shared" ca="1" si="44"/>
        <v>41</v>
      </c>
      <c r="Z78" s="137">
        <f t="shared" ca="1" si="44"/>
        <v>38</v>
      </c>
      <c r="AA78" s="137">
        <f t="shared" ca="1" si="44"/>
        <v>39</v>
      </c>
      <c r="AB78" s="137">
        <f t="shared" ca="1" si="44"/>
        <v>42</v>
      </c>
      <c r="AC78" s="137">
        <f t="shared" ca="1" si="44"/>
        <v>35</v>
      </c>
      <c r="AD78" s="137">
        <f t="shared" ca="1" si="44"/>
        <v>32</v>
      </c>
      <c r="AE78" s="137">
        <f t="shared" ca="1" si="44"/>
        <v>36</v>
      </c>
      <c r="AF78" s="137">
        <f t="shared" ca="1" si="44"/>
        <v>32</v>
      </c>
      <c r="AG78" s="137">
        <f t="shared" ca="1" si="44"/>
        <v>37</v>
      </c>
      <c r="AH78" s="137">
        <f t="shared" ca="1" si="44"/>
        <v>43</v>
      </c>
      <c r="AI78" s="137">
        <f t="shared" ca="1" si="44"/>
        <v>34</v>
      </c>
      <c r="AJ78" s="137">
        <f t="shared" ca="1" si="44"/>
        <v>34</v>
      </c>
      <c r="AK78" s="137">
        <f t="shared" ca="1" si="44"/>
        <v>26</v>
      </c>
      <c r="AL78" s="137">
        <f t="shared" ca="1" si="45"/>
        <v>27</v>
      </c>
      <c r="AM78" s="137">
        <f t="shared" ca="1" si="45"/>
        <v>34</v>
      </c>
      <c r="AN78" s="137">
        <f t="shared" ca="1" si="45"/>
        <v>38</v>
      </c>
      <c r="AO78" s="137">
        <f t="shared" ca="1" si="45"/>
        <v>36</v>
      </c>
      <c r="AP78" s="137">
        <f t="shared" ca="1" si="45"/>
        <v>33</v>
      </c>
      <c r="AQ78" s="137">
        <f t="shared" ca="1" si="45"/>
        <v>33</v>
      </c>
      <c r="AR78" s="137">
        <f t="shared" ca="1" si="45"/>
        <v>38</v>
      </c>
      <c r="AS78" s="137">
        <f t="shared" ca="1" si="45"/>
        <v>38</v>
      </c>
      <c r="AT78" s="137">
        <f t="shared" ca="1" si="45"/>
        <v>33</v>
      </c>
      <c r="AU78" s="137">
        <f t="shared" ca="1" si="45"/>
        <v>30</v>
      </c>
      <c r="AV78" s="137">
        <f t="shared" ca="1" si="45"/>
        <v>36</v>
      </c>
      <c r="AW78" s="137">
        <f t="shared" ca="1" si="45"/>
        <v>34</v>
      </c>
      <c r="AX78" s="137">
        <f t="shared" ca="1" si="45"/>
        <v>29</v>
      </c>
      <c r="AY78" s="137">
        <f t="shared" ca="1" si="45"/>
        <v>29</v>
      </c>
      <c r="AZ78" s="137">
        <f t="shared" ca="1" si="45"/>
        <v>24</v>
      </c>
      <c r="BA78" s="137">
        <f t="shared" ca="1" si="45"/>
        <v>29</v>
      </c>
      <c r="BB78" s="137">
        <f t="shared" ca="1" si="43"/>
        <v>28</v>
      </c>
      <c r="BC78" s="138">
        <f t="shared" ca="1" si="43"/>
        <v>46</v>
      </c>
      <c r="BD78" s="138">
        <f t="shared" ca="1" si="43"/>
        <v>49</v>
      </c>
      <c r="BE78" s="138">
        <f t="shared" ca="1" si="43"/>
        <v>41</v>
      </c>
      <c r="BF78" s="138">
        <f t="shared" ca="1" si="43"/>
        <v>31</v>
      </c>
      <c r="BG78" s="138">
        <f t="shared" ca="1" si="43"/>
        <v>30</v>
      </c>
      <c r="BH78" s="138">
        <f t="shared" ca="1" si="43"/>
        <v>36</v>
      </c>
      <c r="BI78" s="138">
        <f t="shared" ca="1" si="43"/>
        <v>37</v>
      </c>
      <c r="BJ78" s="138">
        <f t="shared" ca="1" si="43"/>
        <v>42</v>
      </c>
      <c r="BK78" s="138">
        <f t="shared" ca="1" si="43"/>
        <v>43</v>
      </c>
      <c r="BL78" s="138">
        <f t="shared" ca="1" si="43"/>
        <v>54</v>
      </c>
      <c r="BM78" s="138">
        <f t="shared" ca="1" si="43"/>
        <v>61</v>
      </c>
      <c r="BN78" s="138">
        <f t="shared" ca="1" si="43"/>
        <v>62</v>
      </c>
      <c r="BO78" s="138">
        <f t="shared" ca="1" si="43"/>
        <v>57</v>
      </c>
      <c r="BP78" s="138">
        <f t="shared" ca="1" si="43"/>
        <v>54</v>
      </c>
      <c r="BQ78" s="138">
        <f t="shared" ca="1" si="47"/>
        <v>55</v>
      </c>
      <c r="BR78" s="138">
        <f t="shared" ca="1" si="47"/>
        <v>57</v>
      </c>
      <c r="BS78" s="138">
        <f t="shared" ca="1" si="47"/>
        <v>48</v>
      </c>
      <c r="BT78" s="138">
        <f t="shared" ca="1" si="47"/>
        <v>53</v>
      </c>
      <c r="BU78" s="138">
        <f t="shared" ca="1" si="47"/>
        <v>62</v>
      </c>
      <c r="BV78" s="138">
        <f t="shared" ca="1" si="47"/>
        <v>72</v>
      </c>
      <c r="BW78" s="138">
        <f t="shared" ca="1" si="47"/>
        <v>68</v>
      </c>
      <c r="BX78" s="138">
        <f t="shared" ca="1" si="47"/>
        <v>68</v>
      </c>
      <c r="BY78" s="138">
        <f t="shared" ca="1" si="47"/>
        <v>66</v>
      </c>
      <c r="BZ78" s="138">
        <f t="shared" ca="1" si="47"/>
        <v>54</v>
      </c>
      <c r="CA78" s="138">
        <f t="shared" ca="1" si="47"/>
        <v>57</v>
      </c>
      <c r="CB78" s="227"/>
      <c r="CC78" s="126" t="s">
        <v>2239</v>
      </c>
    </row>
    <row r="79" spans="1:81" x14ac:dyDescent="0.5">
      <c r="A79" s="130" t="s">
        <v>1749</v>
      </c>
      <c r="B79" s="136" t="s">
        <v>301</v>
      </c>
      <c r="C79" s="133">
        <v>0</v>
      </c>
      <c r="D79" s="128">
        <v>1</v>
      </c>
      <c r="E79" s="128">
        <v>0</v>
      </c>
      <c r="F79" s="206" t="s">
        <v>1928</v>
      </c>
      <c r="G79" s="137">
        <f t="shared" ca="1" si="46"/>
        <v>5</v>
      </c>
      <c r="H79" s="137">
        <f t="shared" ca="1" si="46"/>
        <v>8</v>
      </c>
      <c r="I79" s="137">
        <f t="shared" ca="1" si="46"/>
        <v>5</v>
      </c>
      <c r="J79" s="137">
        <f t="shared" ca="1" si="46"/>
        <v>7</v>
      </c>
      <c r="K79" s="137">
        <f t="shared" ca="1" si="46"/>
        <v>6</v>
      </c>
      <c r="L79" s="137">
        <f t="shared" ca="1" si="46"/>
        <v>3</v>
      </c>
      <c r="M79" s="137">
        <f t="shared" ca="1" si="46"/>
        <v>6</v>
      </c>
      <c r="N79" s="137">
        <f t="shared" ca="1" si="46"/>
        <v>9</v>
      </c>
      <c r="O79" s="137">
        <f t="shared" ca="1" si="46"/>
        <v>11</v>
      </c>
      <c r="P79" s="137">
        <f t="shared" ca="1" si="46"/>
        <v>26</v>
      </c>
      <c r="Q79" s="137">
        <f t="shared" ca="1" si="46"/>
        <v>34</v>
      </c>
      <c r="R79" s="137">
        <f t="shared" ca="1" si="46"/>
        <v>37</v>
      </c>
      <c r="S79" s="137">
        <f t="shared" ca="1" si="46"/>
        <v>42</v>
      </c>
      <c r="T79" s="137">
        <f t="shared" ca="1" si="46"/>
        <v>31</v>
      </c>
      <c r="U79" s="137">
        <f t="shared" ca="1" si="46"/>
        <v>27</v>
      </c>
      <c r="V79" s="137">
        <f t="shared" ca="1" si="46"/>
        <v>21</v>
      </c>
      <c r="W79" s="137">
        <f t="shared" ca="1" si="44"/>
        <v>26</v>
      </c>
      <c r="X79" s="137">
        <f t="shared" ca="1" si="44"/>
        <v>31</v>
      </c>
      <c r="Y79" s="137">
        <f t="shared" ca="1" si="44"/>
        <v>30</v>
      </c>
      <c r="Z79" s="137">
        <f t="shared" ca="1" si="44"/>
        <v>34</v>
      </c>
      <c r="AA79" s="137">
        <f t="shared" ca="1" si="44"/>
        <v>30</v>
      </c>
      <c r="AB79" s="137">
        <f t="shared" ca="1" si="44"/>
        <v>23</v>
      </c>
      <c r="AC79" s="137">
        <f t="shared" ca="1" si="44"/>
        <v>19</v>
      </c>
      <c r="AD79" s="137">
        <f t="shared" ca="1" si="44"/>
        <v>13</v>
      </c>
      <c r="AE79" s="137">
        <f t="shared" ca="1" si="44"/>
        <v>9</v>
      </c>
      <c r="AF79" s="137">
        <f t="shared" ca="1" si="44"/>
        <v>4</v>
      </c>
      <c r="AG79" s="137">
        <f t="shared" ca="1" si="44"/>
        <v>8</v>
      </c>
      <c r="AH79" s="137">
        <f t="shared" ca="1" si="44"/>
        <v>12</v>
      </c>
      <c r="AI79" s="137">
        <f t="shared" ca="1" si="44"/>
        <v>14</v>
      </c>
      <c r="AJ79" s="137">
        <f t="shared" ca="1" si="44"/>
        <v>19</v>
      </c>
      <c r="AK79" s="137">
        <f t="shared" ca="1" si="44"/>
        <v>17</v>
      </c>
      <c r="AL79" s="137">
        <f t="shared" ca="1" si="45"/>
        <v>20</v>
      </c>
      <c r="AM79" s="137">
        <f t="shared" ca="1" si="45"/>
        <v>18</v>
      </c>
      <c r="AN79" s="137">
        <f t="shared" ca="1" si="45"/>
        <v>15</v>
      </c>
      <c r="AO79" s="137">
        <f t="shared" ca="1" si="45"/>
        <v>13</v>
      </c>
      <c r="AP79" s="137">
        <f t="shared" ca="1" si="45"/>
        <v>10</v>
      </c>
      <c r="AQ79" s="137">
        <f t="shared" ca="1" si="45"/>
        <v>10</v>
      </c>
      <c r="AR79" s="137">
        <f t="shared" ca="1" si="45"/>
        <v>9</v>
      </c>
      <c r="AS79" s="137">
        <f t="shared" ca="1" si="45"/>
        <v>10</v>
      </c>
      <c r="AT79" s="137">
        <f t="shared" ca="1" si="45"/>
        <v>8</v>
      </c>
      <c r="AU79" s="137">
        <f t="shared" ca="1" si="45"/>
        <v>7</v>
      </c>
      <c r="AV79" s="137">
        <f t="shared" ca="1" si="45"/>
        <v>13</v>
      </c>
      <c r="AW79" s="137">
        <f t="shared" ca="1" si="45"/>
        <v>10</v>
      </c>
      <c r="AX79" s="137">
        <f t="shared" ca="1" si="45"/>
        <v>9</v>
      </c>
      <c r="AY79" s="137">
        <f t="shared" ca="1" si="45"/>
        <v>14</v>
      </c>
      <c r="AZ79" s="137">
        <f t="shared" ca="1" si="45"/>
        <v>8</v>
      </c>
      <c r="BA79" s="137">
        <f t="shared" ca="1" si="45"/>
        <v>18</v>
      </c>
      <c r="BB79" s="137">
        <f t="shared" ca="1" si="43"/>
        <v>29</v>
      </c>
      <c r="BC79" s="138">
        <f t="shared" ca="1" si="43"/>
        <v>26</v>
      </c>
      <c r="BD79" s="138">
        <f t="shared" ca="1" si="43"/>
        <v>28</v>
      </c>
      <c r="BE79" s="138">
        <f t="shared" ca="1" si="43"/>
        <v>19</v>
      </c>
      <c r="BF79" s="138">
        <f t="shared" ca="1" si="43"/>
        <v>12</v>
      </c>
      <c r="BG79" s="138">
        <f t="shared" ca="1" si="43"/>
        <v>15</v>
      </c>
      <c r="BH79" s="138">
        <f t="shared" ca="1" si="43"/>
        <v>13</v>
      </c>
      <c r="BI79" s="138">
        <f t="shared" ca="1" si="43"/>
        <v>15</v>
      </c>
      <c r="BJ79" s="138">
        <f t="shared" ca="1" si="43"/>
        <v>13</v>
      </c>
      <c r="BK79" s="138">
        <f t="shared" ca="1" si="43"/>
        <v>18</v>
      </c>
      <c r="BL79" s="138">
        <f t="shared" ca="1" si="43"/>
        <v>22</v>
      </c>
      <c r="BM79" s="138">
        <f t="shared" ca="1" si="43"/>
        <v>23</v>
      </c>
      <c r="BN79" s="138">
        <f t="shared" ca="1" si="43"/>
        <v>25</v>
      </c>
      <c r="BO79" s="138">
        <f t="shared" ca="1" si="43"/>
        <v>26</v>
      </c>
      <c r="BP79" s="138">
        <f t="shared" ca="1" si="43"/>
        <v>24</v>
      </c>
      <c r="BQ79" s="138">
        <f t="shared" ca="1" si="47"/>
        <v>21</v>
      </c>
      <c r="BR79" s="138">
        <f t="shared" ca="1" si="47"/>
        <v>16</v>
      </c>
      <c r="BS79" s="138">
        <f t="shared" ca="1" si="47"/>
        <v>17</v>
      </c>
      <c r="BT79" s="138">
        <f t="shared" ca="1" si="47"/>
        <v>23</v>
      </c>
      <c r="BU79" s="138">
        <f t="shared" ca="1" si="47"/>
        <v>23</v>
      </c>
      <c r="BV79" s="138">
        <f t="shared" ca="1" si="47"/>
        <v>30</v>
      </c>
      <c r="BW79" s="138">
        <f t="shared" ca="1" si="47"/>
        <v>19</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1</v>
      </c>
      <c r="H80" s="137">
        <f t="shared" ca="1" si="46"/>
        <v>1</v>
      </c>
      <c r="I80" s="137">
        <f t="shared" ca="1" si="46"/>
        <v>1</v>
      </c>
      <c r="J80" s="137">
        <f t="shared" ca="1" si="46"/>
        <v>2</v>
      </c>
      <c r="K80" s="137">
        <f t="shared" ca="1" si="46"/>
        <v>2</v>
      </c>
      <c r="L80" s="137">
        <f t="shared" ca="1" si="46"/>
        <v>2</v>
      </c>
      <c r="M80" s="137">
        <f t="shared" ca="1" si="46"/>
        <v>1</v>
      </c>
      <c r="N80" s="137" t="str">
        <f t="shared" ca="1" si="46"/>
        <v>.</v>
      </c>
      <c r="O80" s="137" t="str">
        <f t="shared" ca="1" si="46"/>
        <v>.</v>
      </c>
      <c r="P80" s="137" t="str">
        <f t="shared" ca="1" si="46"/>
        <v>.</v>
      </c>
      <c r="Q80" s="137" t="str">
        <f t="shared" ca="1" si="46"/>
        <v>.</v>
      </c>
      <c r="R80" s="137">
        <f t="shared" ca="1" si="46"/>
        <v>1</v>
      </c>
      <c r="S80" s="137">
        <f t="shared" ca="1" si="46"/>
        <v>2</v>
      </c>
      <c r="T80" s="137">
        <f t="shared" ca="1" si="46"/>
        <v>2</v>
      </c>
      <c r="U80" s="137">
        <f t="shared" ca="1" si="46"/>
        <v>2</v>
      </c>
      <c r="V80" s="137">
        <f t="shared" ca="1" si="46"/>
        <v>1</v>
      </c>
      <c r="W80" s="137" t="str">
        <f t="shared" ca="1" si="44"/>
        <v>.</v>
      </c>
      <c r="X80" s="137" t="str">
        <f t="shared" ca="1" si="44"/>
        <v>.</v>
      </c>
      <c r="Y80" s="137">
        <f t="shared" ca="1" si="44"/>
        <v>1</v>
      </c>
      <c r="Z80" s="137">
        <f t="shared" ca="1" si="44"/>
        <v>1</v>
      </c>
      <c r="AA80" s="137">
        <f t="shared" ca="1" si="44"/>
        <v>1</v>
      </c>
      <c r="AB80" s="137">
        <f t="shared" ca="1" si="44"/>
        <v>2</v>
      </c>
      <c r="AC80" s="137">
        <f t="shared" ca="1" si="44"/>
        <v>1</v>
      </c>
      <c r="AD80" s="137">
        <f t="shared" ca="1" si="44"/>
        <v>1</v>
      </c>
      <c r="AE80" s="137">
        <f t="shared" ca="1" si="44"/>
        <v>2</v>
      </c>
      <c r="AF80" s="137">
        <f t="shared" ca="1" si="44"/>
        <v>3</v>
      </c>
      <c r="AG80" s="137">
        <f t="shared" ca="1" si="44"/>
        <v>3</v>
      </c>
      <c r="AH80" s="137">
        <f t="shared" ca="1" si="44"/>
        <v>5</v>
      </c>
      <c r="AI80" s="137">
        <f t="shared" ca="1" si="44"/>
        <v>4</v>
      </c>
      <c r="AJ80" s="137">
        <f t="shared" ca="1" si="44"/>
        <v>4</v>
      </c>
      <c r="AK80" s="137">
        <f t="shared" ca="1" si="44"/>
        <v>4</v>
      </c>
      <c r="AL80" s="137">
        <f t="shared" ca="1" si="45"/>
        <v>2</v>
      </c>
      <c r="AM80" s="137">
        <f t="shared" ca="1" si="45"/>
        <v>2</v>
      </c>
      <c r="AN80" s="137">
        <f t="shared" ca="1" si="45"/>
        <v>1</v>
      </c>
      <c r="AO80" s="137">
        <f t="shared" ca="1" si="45"/>
        <v>1</v>
      </c>
      <c r="AP80" s="137">
        <f t="shared" ca="1" si="45"/>
        <v>3</v>
      </c>
      <c r="AQ80" s="137">
        <f t="shared" ca="1" si="45"/>
        <v>5</v>
      </c>
      <c r="AR80" s="137">
        <f t="shared" ca="1" si="45"/>
        <v>5</v>
      </c>
      <c r="AS80" s="137">
        <f t="shared" ca="1" si="45"/>
        <v>6</v>
      </c>
      <c r="AT80" s="137">
        <f t="shared" ca="1" si="45"/>
        <v>7</v>
      </c>
      <c r="AU80" s="137">
        <f t="shared" ca="1" si="45"/>
        <v>6</v>
      </c>
      <c r="AV80" s="137">
        <f t="shared" ca="1" si="45"/>
        <v>6</v>
      </c>
      <c r="AW80" s="137">
        <f t="shared" ca="1" si="45"/>
        <v>7</v>
      </c>
      <c r="AX80" s="137">
        <f t="shared" ca="1" si="45"/>
        <v>6</v>
      </c>
      <c r="AY80" s="137">
        <f t="shared" ca="1" si="45"/>
        <v>5</v>
      </c>
      <c r="AZ80" s="137">
        <f t="shared" ca="1" si="45"/>
        <v>4</v>
      </c>
      <c r="BA80" s="137">
        <f t="shared" ca="1" si="45"/>
        <v>3</v>
      </c>
      <c r="BB80" s="137">
        <f t="shared" ca="1" si="43"/>
        <v>3</v>
      </c>
      <c r="BC80" s="138">
        <f t="shared" ca="1" si="43"/>
        <v>5</v>
      </c>
      <c r="BD80" s="138">
        <f t="shared" ca="1" si="43"/>
        <v>7</v>
      </c>
      <c r="BE80" s="138">
        <f t="shared" ca="1" si="43"/>
        <v>11</v>
      </c>
      <c r="BF80" s="138">
        <f t="shared" ca="1" si="43"/>
        <v>9</v>
      </c>
      <c r="BG80" s="138">
        <f t="shared" ca="1" si="43"/>
        <v>10</v>
      </c>
      <c r="BH80" s="138">
        <f t="shared" ca="1" si="43"/>
        <v>8</v>
      </c>
      <c r="BI80" s="138">
        <f t="shared" ca="1" si="43"/>
        <v>5</v>
      </c>
      <c r="BJ80" s="138">
        <f t="shared" ca="1" si="43"/>
        <v>9</v>
      </c>
      <c r="BK80" s="138">
        <f t="shared" ca="1" si="43"/>
        <v>8</v>
      </c>
      <c r="BL80" s="138">
        <f t="shared" ca="1" si="43"/>
        <v>12</v>
      </c>
      <c r="BM80" s="138">
        <f t="shared" ca="1" si="43"/>
        <v>11</v>
      </c>
      <c r="BN80" s="138">
        <f t="shared" ca="1" si="43"/>
        <v>12</v>
      </c>
      <c r="BO80" s="138">
        <f t="shared" ca="1" si="43"/>
        <v>11</v>
      </c>
      <c r="BP80" s="138">
        <f t="shared" ca="1" si="43"/>
        <v>11</v>
      </c>
      <c r="BQ80" s="138">
        <f t="shared" ca="1" si="47"/>
        <v>12</v>
      </c>
      <c r="BR80" s="138">
        <f t="shared" ca="1" si="47"/>
        <v>7</v>
      </c>
      <c r="BS80" s="138">
        <f t="shared" ca="1" si="47"/>
        <v>9</v>
      </c>
      <c r="BT80" s="138">
        <f t="shared" ca="1" si="47"/>
        <v>5</v>
      </c>
      <c r="BU80" s="138">
        <f t="shared" ca="1" si="47"/>
        <v>4</v>
      </c>
      <c r="BV80" s="138">
        <f t="shared" ca="1" si="47"/>
        <v>4</v>
      </c>
      <c r="BW80" s="138">
        <f t="shared" ca="1" si="47"/>
        <v>3</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t="str">
        <f t="shared" ca="1" si="46"/>
        <v>.</v>
      </c>
      <c r="R81" s="137" t="str">
        <f t="shared" ca="1" si="46"/>
        <v>.</v>
      </c>
      <c r="S81" s="137" t="str">
        <f t="shared" ca="1" si="46"/>
        <v>.</v>
      </c>
      <c r="T81" s="137" t="str">
        <f t="shared" ca="1" si="46"/>
        <v>.</v>
      </c>
      <c r="U81" s="137" t="str">
        <f t="shared" ca="1" si="46"/>
        <v>.</v>
      </c>
      <c r="V81" s="137" t="str">
        <f t="shared" ca="1" si="46"/>
        <v>.</v>
      </c>
      <c r="W81" s="137" t="str">
        <f t="shared" ca="1" si="44"/>
        <v>.</v>
      </c>
      <c r="X81" s="137" t="str">
        <f t="shared" ca="1" si="44"/>
        <v>.</v>
      </c>
      <c r="Y81" s="137" t="str">
        <f t="shared" ca="1" si="44"/>
        <v>.</v>
      </c>
      <c r="Z81" s="137" t="str">
        <f t="shared" ca="1" si="44"/>
        <v>.</v>
      </c>
      <c r="AA81" s="137" t="str">
        <f t="shared" ca="1" si="44"/>
        <v>.</v>
      </c>
      <c r="AB81" s="137" t="str">
        <f t="shared" ca="1" si="44"/>
        <v>.</v>
      </c>
      <c r="AC81" s="137" t="str">
        <f t="shared" ca="1" si="44"/>
        <v>.</v>
      </c>
      <c r="AD81" s="137" t="str">
        <f t="shared" ca="1" si="44"/>
        <v>.</v>
      </c>
      <c r="AE81" s="137" t="str">
        <f t="shared" ca="1" si="44"/>
        <v>.</v>
      </c>
      <c r="AF81" s="137" t="str">
        <f t="shared" ca="1" si="44"/>
        <v>.</v>
      </c>
      <c r="AG81" s="137" t="str">
        <f t="shared" ca="1" si="44"/>
        <v>.</v>
      </c>
      <c r="AH81" s="137" t="str">
        <f t="shared" ca="1" si="44"/>
        <v>.</v>
      </c>
      <c r="AI81" s="137" t="str">
        <f t="shared" ca="1" si="44"/>
        <v>.</v>
      </c>
      <c r="AJ81" s="137" t="str">
        <f t="shared" ca="1" si="44"/>
        <v>.</v>
      </c>
      <c r="AK81" s="137" t="str">
        <f t="shared" ca="1" si="44"/>
        <v>.</v>
      </c>
      <c r="AL81" s="137" t="str">
        <f t="shared" ca="1" si="45"/>
        <v>.</v>
      </c>
      <c r="AM81" s="137" t="str">
        <f t="shared" ca="1" si="45"/>
        <v>.</v>
      </c>
      <c r="AN81" s="137" t="str">
        <f t="shared" ca="1" si="45"/>
        <v>.</v>
      </c>
      <c r="AO81" s="137" t="str">
        <f t="shared" ca="1" si="45"/>
        <v>.</v>
      </c>
      <c r="AP81" s="137" t="str">
        <f t="shared" ca="1" si="45"/>
        <v>.</v>
      </c>
      <c r="AQ81" s="137" t="str">
        <f t="shared" ca="1" si="45"/>
        <v>.</v>
      </c>
      <c r="AR81" s="137" t="str">
        <f t="shared" ca="1" si="45"/>
        <v>.</v>
      </c>
      <c r="AS81" s="137" t="str">
        <f t="shared" ca="1" si="45"/>
        <v>.</v>
      </c>
      <c r="AT81" s="137" t="str">
        <f t="shared" ca="1" si="45"/>
        <v>.</v>
      </c>
      <c r="AU81" s="137">
        <f t="shared" ca="1" si="45"/>
        <v>2</v>
      </c>
      <c r="AV81" s="137">
        <f t="shared" ca="1" si="45"/>
        <v>2</v>
      </c>
      <c r="AW81" s="137">
        <f t="shared" ca="1" si="45"/>
        <v>2</v>
      </c>
      <c r="AX81" s="137">
        <f t="shared" ca="1" si="45"/>
        <v>2</v>
      </c>
      <c r="AY81" s="137" t="str">
        <f t="shared" ca="1" si="45"/>
        <v>.</v>
      </c>
      <c r="AZ81" s="137" t="str">
        <f t="shared" ca="1" si="45"/>
        <v>.</v>
      </c>
      <c r="BA81" s="137" t="str">
        <f t="shared" ca="1" si="45"/>
        <v>.</v>
      </c>
      <c r="BB81" s="137" t="str">
        <f t="shared" ca="1" si="43"/>
        <v>.</v>
      </c>
      <c r="BC81" s="138" t="str">
        <f t="shared" ca="1" si="43"/>
        <v>.</v>
      </c>
      <c r="BD81" s="138" t="str">
        <f t="shared" ca="1" si="43"/>
        <v>.</v>
      </c>
      <c r="BE81" s="138" t="str">
        <f t="shared" ca="1" si="43"/>
        <v>.</v>
      </c>
      <c r="BF81" s="138" t="str">
        <f t="shared" ca="1" si="43"/>
        <v>.</v>
      </c>
      <c r="BG81" s="138" t="str">
        <f t="shared" ca="1" si="43"/>
        <v>.</v>
      </c>
      <c r="BH81" s="138" t="str">
        <f t="shared" ca="1" si="43"/>
        <v>.</v>
      </c>
      <c r="BI81" s="138" t="str">
        <f t="shared" ca="1" si="43"/>
        <v>.</v>
      </c>
      <c r="BJ81" s="138" t="str">
        <f t="shared" ca="1" si="43"/>
        <v>.</v>
      </c>
      <c r="BK81" s="138" t="str">
        <f t="shared" ca="1" si="43"/>
        <v>.</v>
      </c>
      <c r="BL81" s="138" t="str">
        <f t="shared" ca="1" si="43"/>
        <v>.</v>
      </c>
      <c r="BM81" s="138" t="str">
        <f t="shared" ca="1" si="43"/>
        <v>.</v>
      </c>
      <c r="BN81" s="138" t="str">
        <f t="shared" ca="1" si="43"/>
        <v>.</v>
      </c>
      <c r="BO81" s="138" t="str">
        <f t="shared" ca="1" si="43"/>
        <v>.</v>
      </c>
      <c r="BP81" s="138" t="str">
        <f t="shared" ca="1" si="43"/>
        <v>.</v>
      </c>
      <c r="BQ81" s="138" t="str">
        <f t="shared" ca="1" si="47"/>
        <v>.</v>
      </c>
      <c r="BR81" s="138" t="str">
        <f t="shared" ca="1" si="47"/>
        <v>.</v>
      </c>
      <c r="BS81" s="138" t="str">
        <f t="shared" ca="1" si="47"/>
        <v>.</v>
      </c>
      <c r="BT81" s="138" t="str">
        <f t="shared" ca="1" si="47"/>
        <v>.</v>
      </c>
      <c r="BU81" s="138" t="str">
        <f t="shared" ca="1" si="47"/>
        <v>.</v>
      </c>
      <c r="BV81" s="138" t="str">
        <f t="shared" ca="1" si="47"/>
        <v>.</v>
      </c>
      <c r="BW81" s="138" t="str">
        <f t="shared" ca="1" si="47"/>
        <v>.</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t="str">
        <f t="shared" ca="1" si="46"/>
        <v>.</v>
      </c>
      <c r="H82" s="137" t="str">
        <f t="shared" ca="1" si="46"/>
        <v>.</v>
      </c>
      <c r="I82" s="137" t="str">
        <f t="shared" ca="1" si="46"/>
        <v>.</v>
      </c>
      <c r="J82" s="137" t="str">
        <f t="shared" ca="1" si="46"/>
        <v>.</v>
      </c>
      <c r="K82" s="137" t="str">
        <f t="shared" ca="1" si="46"/>
        <v>.</v>
      </c>
      <c r="L82" s="137" t="str">
        <f t="shared" ca="1" si="46"/>
        <v>.</v>
      </c>
      <c r="M82" s="137">
        <f t="shared" ca="1" si="46"/>
        <v>1</v>
      </c>
      <c r="N82" s="137">
        <f t="shared" ca="1" si="46"/>
        <v>1</v>
      </c>
      <c r="O82" s="137">
        <f t="shared" ca="1" si="46"/>
        <v>1</v>
      </c>
      <c r="P82" s="137">
        <f t="shared" ca="1" si="46"/>
        <v>2</v>
      </c>
      <c r="Q82" s="137">
        <f t="shared" ca="1" si="46"/>
        <v>2</v>
      </c>
      <c r="R82" s="137">
        <f t="shared" ca="1" si="46"/>
        <v>2</v>
      </c>
      <c r="S82" s="137">
        <f t="shared" ca="1" si="46"/>
        <v>4</v>
      </c>
      <c r="T82" s="137">
        <f t="shared" ca="1" si="46"/>
        <v>3</v>
      </c>
      <c r="U82" s="137">
        <f t="shared" ca="1" si="46"/>
        <v>2</v>
      </c>
      <c r="V82" s="137">
        <f t="shared" ca="1" si="46"/>
        <v>3</v>
      </c>
      <c r="W82" s="137">
        <f t="shared" ca="1" si="44"/>
        <v>1</v>
      </c>
      <c r="X82" s="137">
        <f t="shared" ca="1" si="44"/>
        <v>2</v>
      </c>
      <c r="Y82" s="137">
        <f t="shared" ca="1" si="44"/>
        <v>2</v>
      </c>
      <c r="Z82" s="137">
        <f t="shared" ca="1" si="44"/>
        <v>1</v>
      </c>
      <c r="AA82" s="137">
        <f t="shared" ca="1" si="44"/>
        <v>1</v>
      </c>
      <c r="AB82" s="137" t="str">
        <f t="shared" ca="1" si="44"/>
        <v>.</v>
      </c>
      <c r="AC82" s="137" t="str">
        <f t="shared" ca="1" si="44"/>
        <v>.</v>
      </c>
      <c r="AD82" s="137" t="str">
        <f t="shared" ca="1" si="44"/>
        <v>.</v>
      </c>
      <c r="AE82" s="137">
        <f t="shared" ca="1" si="44"/>
        <v>3</v>
      </c>
      <c r="AF82" s="137">
        <f t="shared" ca="1" si="44"/>
        <v>3</v>
      </c>
      <c r="AG82" s="137">
        <f t="shared" ca="1" si="44"/>
        <v>5</v>
      </c>
      <c r="AH82" s="137">
        <f t="shared" ca="1" si="44"/>
        <v>5</v>
      </c>
      <c r="AI82" s="137">
        <f t="shared" ca="1" si="44"/>
        <v>2</v>
      </c>
      <c r="AJ82" s="137">
        <f t="shared" ca="1" si="44"/>
        <v>2</v>
      </c>
      <c r="AK82" s="137" t="str">
        <f t="shared" ca="1" si="44"/>
        <v>.</v>
      </c>
      <c r="AL82" s="137" t="str">
        <f t="shared" ca="1" si="45"/>
        <v>.</v>
      </c>
      <c r="AM82" s="137">
        <f t="shared" ca="1" si="45"/>
        <v>1</v>
      </c>
      <c r="AN82" s="137">
        <f t="shared" ca="1" si="45"/>
        <v>1</v>
      </c>
      <c r="AO82" s="137">
        <f t="shared" ca="1" si="45"/>
        <v>2</v>
      </c>
      <c r="AP82" s="137">
        <f t="shared" ca="1" si="45"/>
        <v>4</v>
      </c>
      <c r="AQ82" s="137">
        <f t="shared" ca="1" si="45"/>
        <v>3</v>
      </c>
      <c r="AR82" s="137">
        <f t="shared" ca="1" si="45"/>
        <v>3</v>
      </c>
      <c r="AS82" s="137">
        <f t="shared" ca="1" si="45"/>
        <v>3</v>
      </c>
      <c r="AT82" s="137">
        <f t="shared" ca="1" si="45"/>
        <v>2</v>
      </c>
      <c r="AU82" s="137">
        <f t="shared" ca="1" si="45"/>
        <v>2</v>
      </c>
      <c r="AV82" s="137">
        <f t="shared" ca="1" si="45"/>
        <v>2</v>
      </c>
      <c r="AW82" s="137">
        <f t="shared" ca="1" si="45"/>
        <v>3</v>
      </c>
      <c r="AX82" s="137">
        <f t="shared" ca="1" si="45"/>
        <v>5</v>
      </c>
      <c r="AY82" s="137">
        <f t="shared" ca="1" si="45"/>
        <v>5</v>
      </c>
      <c r="AZ82" s="137">
        <f t="shared" ca="1" si="45"/>
        <v>5</v>
      </c>
      <c r="BA82" s="137">
        <f t="shared" ca="1" si="45"/>
        <v>3</v>
      </c>
      <c r="BB82" s="137" t="str">
        <f t="shared" ca="1" si="43"/>
        <v>.</v>
      </c>
      <c r="BC82" s="138" t="str">
        <f t="shared" ca="1" si="43"/>
        <v>.</v>
      </c>
      <c r="BD82" s="138" t="str">
        <f t="shared" ca="1" si="43"/>
        <v>.</v>
      </c>
      <c r="BE82" s="138" t="str">
        <f t="shared" ca="1" si="43"/>
        <v>.</v>
      </c>
      <c r="BF82" s="138" t="str">
        <f t="shared" ca="1" si="43"/>
        <v>.</v>
      </c>
      <c r="BG82" s="138" t="str">
        <f t="shared" ca="1" si="43"/>
        <v>.</v>
      </c>
      <c r="BH82" s="138">
        <f t="shared" ca="1" si="43"/>
        <v>1</v>
      </c>
      <c r="BI82" s="138">
        <f t="shared" ca="1" si="43"/>
        <v>1</v>
      </c>
      <c r="BJ82" s="138">
        <f t="shared" ca="1" si="43"/>
        <v>1</v>
      </c>
      <c r="BK82" s="138">
        <f t="shared" ca="1" si="43"/>
        <v>3</v>
      </c>
      <c r="BL82" s="138">
        <f t="shared" ca="1" si="43"/>
        <v>5</v>
      </c>
      <c r="BM82" s="138">
        <f t="shared" ca="1" si="43"/>
        <v>5</v>
      </c>
      <c r="BN82" s="138">
        <f t="shared" ca="1" si="43"/>
        <v>5</v>
      </c>
      <c r="BO82" s="138">
        <f t="shared" ca="1" si="43"/>
        <v>3</v>
      </c>
      <c r="BP82" s="138">
        <f t="shared" ca="1" si="43"/>
        <v>1</v>
      </c>
      <c r="BQ82" s="138">
        <f t="shared" ca="1" si="47"/>
        <v>1</v>
      </c>
      <c r="BR82" s="138">
        <f t="shared" ca="1" si="47"/>
        <v>1</v>
      </c>
      <c r="BS82" s="138">
        <f t="shared" ca="1" si="47"/>
        <v>1</v>
      </c>
      <c r="BT82" s="138" t="str">
        <f t="shared" ca="1" si="47"/>
        <v>.</v>
      </c>
      <c r="BU82" s="138">
        <f t="shared" ca="1" si="47"/>
        <v>2</v>
      </c>
      <c r="BV82" s="138">
        <f t="shared" ca="1" si="47"/>
        <v>2</v>
      </c>
      <c r="BW82" s="138">
        <f t="shared" ca="1" si="47"/>
        <v>2</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4</v>
      </c>
      <c r="H83" s="137">
        <f t="shared" ca="1" si="46"/>
        <v>5</v>
      </c>
      <c r="I83" s="137">
        <f t="shared" ca="1" si="46"/>
        <v>6</v>
      </c>
      <c r="J83" s="137">
        <f t="shared" ca="1" si="46"/>
        <v>2</v>
      </c>
      <c r="K83" s="137">
        <f t="shared" ca="1" si="46"/>
        <v>3</v>
      </c>
      <c r="L83" s="137">
        <f t="shared" ca="1" si="46"/>
        <v>3</v>
      </c>
      <c r="M83" s="137">
        <f t="shared" ca="1" si="46"/>
        <v>3</v>
      </c>
      <c r="N83" s="137">
        <f t="shared" ca="1" si="46"/>
        <v>4</v>
      </c>
      <c r="O83" s="137">
        <f t="shared" ca="1" si="46"/>
        <v>3</v>
      </c>
      <c r="P83" s="137">
        <f t="shared" ca="1" si="46"/>
        <v>2</v>
      </c>
      <c r="Q83" s="137">
        <f t="shared" ca="1" si="46"/>
        <v>2</v>
      </c>
      <c r="R83" s="137">
        <f t="shared" ca="1" si="46"/>
        <v>1</v>
      </c>
      <c r="S83" s="137">
        <f t="shared" ca="1" si="46"/>
        <v>2</v>
      </c>
      <c r="T83" s="137">
        <f t="shared" ca="1" si="46"/>
        <v>4</v>
      </c>
      <c r="U83" s="137">
        <f t="shared" ca="1" si="46"/>
        <v>4</v>
      </c>
      <c r="V83" s="137">
        <f t="shared" ca="1" si="46"/>
        <v>7</v>
      </c>
      <c r="W83" s="137">
        <f t="shared" ca="1" si="44"/>
        <v>8</v>
      </c>
      <c r="X83" s="137">
        <f t="shared" ca="1" si="44"/>
        <v>5</v>
      </c>
      <c r="Y83" s="137">
        <f t="shared" ca="1" si="44"/>
        <v>5</v>
      </c>
      <c r="Z83" s="137">
        <f t="shared" ca="1" si="44"/>
        <v>2</v>
      </c>
      <c r="AA83" s="137">
        <f t="shared" ca="1" si="44"/>
        <v>2</v>
      </c>
      <c r="AB83" s="137">
        <f t="shared" ca="1" si="44"/>
        <v>8</v>
      </c>
      <c r="AC83" s="137">
        <f t="shared" ca="1" si="44"/>
        <v>7</v>
      </c>
      <c r="AD83" s="137">
        <f t="shared" ca="1" si="44"/>
        <v>7</v>
      </c>
      <c r="AE83" s="137">
        <f t="shared" ca="1" si="44"/>
        <v>5</v>
      </c>
      <c r="AF83" s="137" t="str">
        <f t="shared" ca="1" si="44"/>
        <v>.</v>
      </c>
      <c r="AG83" s="137">
        <f t="shared" ca="1" si="44"/>
        <v>1</v>
      </c>
      <c r="AH83" s="137">
        <f t="shared" ca="1" si="44"/>
        <v>1</v>
      </c>
      <c r="AI83" s="137">
        <f t="shared" ca="1" si="44"/>
        <v>1</v>
      </c>
      <c r="AJ83" s="137">
        <f t="shared" ca="1" si="44"/>
        <v>2</v>
      </c>
      <c r="AK83" s="137">
        <f t="shared" ca="1" si="44"/>
        <v>1</v>
      </c>
      <c r="AL83" s="137">
        <f t="shared" ca="1" si="45"/>
        <v>3</v>
      </c>
      <c r="AM83" s="137">
        <f t="shared" ca="1" si="45"/>
        <v>3</v>
      </c>
      <c r="AN83" s="137">
        <f t="shared" ca="1" si="45"/>
        <v>3</v>
      </c>
      <c r="AO83" s="137">
        <f t="shared" ca="1" si="45"/>
        <v>3</v>
      </c>
      <c r="AP83" s="137">
        <f t="shared" ca="1" si="45"/>
        <v>1</v>
      </c>
      <c r="AQ83" s="137">
        <f t="shared" ca="1" si="45"/>
        <v>1</v>
      </c>
      <c r="AR83" s="137" t="str">
        <f t="shared" ca="1" si="45"/>
        <v>.</v>
      </c>
      <c r="AS83" s="137" t="str">
        <f t="shared" ca="1" si="45"/>
        <v>.</v>
      </c>
      <c r="AT83" s="137" t="str">
        <f t="shared" ca="1" si="45"/>
        <v>.</v>
      </c>
      <c r="AU83" s="137">
        <f t="shared" ca="1" si="45"/>
        <v>1</v>
      </c>
      <c r="AV83" s="137">
        <f t="shared" ca="1" si="45"/>
        <v>1</v>
      </c>
      <c r="AW83" s="137">
        <f t="shared" ca="1" si="45"/>
        <v>2</v>
      </c>
      <c r="AX83" s="137">
        <f t="shared" ca="1" si="45"/>
        <v>1</v>
      </c>
      <c r="AY83" s="137">
        <f t="shared" ca="1" si="45"/>
        <v>1</v>
      </c>
      <c r="AZ83" s="137">
        <f t="shared" ca="1" si="45"/>
        <v>1</v>
      </c>
      <c r="BA83" s="137" t="str">
        <f t="shared" ca="1" si="45"/>
        <v>.</v>
      </c>
      <c r="BB83" s="137" t="str">
        <f t="shared" ca="1" si="43"/>
        <v>.</v>
      </c>
      <c r="BC83" s="138" t="str">
        <f t="shared" ca="1" si="43"/>
        <v>.</v>
      </c>
      <c r="BD83" s="138" t="str">
        <f t="shared" ca="1" si="43"/>
        <v>.</v>
      </c>
      <c r="BE83" s="138" t="str">
        <f t="shared" ca="1" si="43"/>
        <v>.</v>
      </c>
      <c r="BF83" s="138" t="str">
        <f t="shared" ca="1" si="43"/>
        <v>.</v>
      </c>
      <c r="BG83" s="138" t="str">
        <f t="shared" ca="1" si="43"/>
        <v>.</v>
      </c>
      <c r="BH83" s="138" t="str">
        <f t="shared" ca="1" si="43"/>
        <v>.</v>
      </c>
      <c r="BI83" s="138" t="str">
        <f t="shared" ca="1" si="43"/>
        <v>.</v>
      </c>
      <c r="BJ83" s="138" t="str">
        <f t="shared" ca="1" si="43"/>
        <v>.</v>
      </c>
      <c r="BK83" s="138">
        <f t="shared" ca="1" si="43"/>
        <v>1</v>
      </c>
      <c r="BL83" s="138">
        <f t="shared" ca="1" si="43"/>
        <v>1</v>
      </c>
      <c r="BM83" s="138">
        <f t="shared" ca="1" si="43"/>
        <v>1</v>
      </c>
      <c r="BN83" s="138">
        <f t="shared" ca="1" si="43"/>
        <v>1</v>
      </c>
      <c r="BO83" s="138" t="str">
        <f t="shared" ca="1" si="43"/>
        <v>.</v>
      </c>
      <c r="BP83" s="138" t="str">
        <f t="shared" ca="1" si="43"/>
        <v>.</v>
      </c>
      <c r="BQ83" s="138" t="str">
        <f t="shared" ca="1" si="47"/>
        <v>.</v>
      </c>
      <c r="BR83" s="138" t="str">
        <f t="shared" ca="1" si="47"/>
        <v>.</v>
      </c>
      <c r="BS83" s="138">
        <f t="shared" ca="1" si="47"/>
        <v>1</v>
      </c>
      <c r="BT83" s="138">
        <f t="shared" ca="1" si="47"/>
        <v>1</v>
      </c>
      <c r="BU83" s="138">
        <f t="shared" ca="1" si="47"/>
        <v>2</v>
      </c>
      <c r="BV83" s="138">
        <f t="shared" ca="1" si="47"/>
        <v>2</v>
      </c>
      <c r="BW83" s="138">
        <f t="shared" ca="1" si="47"/>
        <v>1</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5.6</v>
      </c>
      <c r="H84" s="137">
        <f t="shared" ca="1" si="46"/>
        <v>11.5</v>
      </c>
      <c r="I84" s="137">
        <f t="shared" ca="1" si="46"/>
        <v>16.100000000000001</v>
      </c>
      <c r="J84" s="137">
        <f t="shared" ca="1" si="46"/>
        <v>27.1</v>
      </c>
      <c r="K84" s="137">
        <f t="shared" ca="1" si="46"/>
        <v>25</v>
      </c>
      <c r="L84" s="137">
        <f t="shared" ca="1" si="46"/>
        <v>20.8</v>
      </c>
      <c r="M84" s="137">
        <f t="shared" ca="1" si="46"/>
        <v>19.7</v>
      </c>
      <c r="N84" s="137">
        <f t="shared" ca="1" si="46"/>
        <v>17.3</v>
      </c>
      <c r="O84" s="137">
        <f t="shared" ca="1" si="46"/>
        <v>19.100000000000001</v>
      </c>
      <c r="P84" s="137">
        <f t="shared" ca="1" si="46"/>
        <v>20.399999999999999</v>
      </c>
      <c r="Q84" s="137">
        <f t="shared" ca="1" si="46"/>
        <v>25.9</v>
      </c>
      <c r="R84" s="137">
        <f t="shared" ca="1" si="46"/>
        <v>31.9</v>
      </c>
      <c r="S84" s="137">
        <f t="shared" ca="1" si="46"/>
        <v>30.9</v>
      </c>
      <c r="T84" s="137">
        <f t="shared" ca="1" si="46"/>
        <v>30</v>
      </c>
      <c r="U84" s="137">
        <f t="shared" ca="1" si="46"/>
        <v>29.2</v>
      </c>
      <c r="V84" s="137">
        <f t="shared" ca="1" si="46"/>
        <v>25.2</v>
      </c>
      <c r="W84" s="137">
        <f t="shared" ca="1" si="44"/>
        <v>23.8</v>
      </c>
      <c r="X84" s="137">
        <f t="shared" ca="1" si="44"/>
        <v>26.8</v>
      </c>
      <c r="Y84" s="137">
        <f t="shared" ca="1" si="44"/>
        <v>25.7</v>
      </c>
      <c r="Z84" s="137">
        <f t="shared" ca="1" si="44"/>
        <v>25.2</v>
      </c>
      <c r="AA84" s="137">
        <f t="shared" ca="1" si="44"/>
        <v>24.3</v>
      </c>
      <c r="AB84" s="137">
        <f t="shared" ca="1" si="44"/>
        <v>25.3</v>
      </c>
      <c r="AC84" s="137">
        <f t="shared" ca="1" si="44"/>
        <v>12.5</v>
      </c>
      <c r="AD84" s="137">
        <f t="shared" ca="1" si="44"/>
        <v>15.5</v>
      </c>
      <c r="AE84" s="137">
        <f t="shared" ca="1" si="44"/>
        <v>16.100000000000001</v>
      </c>
      <c r="AF84" s="137">
        <f t="shared" ca="1" si="44"/>
        <v>7.7</v>
      </c>
      <c r="AG84" s="137">
        <f t="shared" ca="1" si="44"/>
        <v>14.3</v>
      </c>
      <c r="AH84" s="137">
        <f t="shared" ca="1" si="44"/>
        <v>0</v>
      </c>
      <c r="AI84" s="137">
        <f t="shared" ca="1" si="44"/>
        <v>4.2</v>
      </c>
      <c r="AJ84" s="137">
        <f t="shared" ca="1" si="44"/>
        <v>13</v>
      </c>
      <c r="AK84" s="137">
        <f t="shared" ca="1" si="44"/>
        <v>12.5</v>
      </c>
      <c r="AL84" s="137">
        <f t="shared" ca="1" si="45"/>
        <v>12.2</v>
      </c>
      <c r="AM84" s="137">
        <f t="shared" ca="1" si="45"/>
        <v>14.3</v>
      </c>
      <c r="AN84" s="137">
        <f t="shared" ca="1" si="45"/>
        <v>4.5</v>
      </c>
      <c r="AO84" s="137">
        <f t="shared" ca="1" si="45"/>
        <v>7.7</v>
      </c>
      <c r="AP84" s="137">
        <f t="shared" ca="1" si="45"/>
        <v>6.5</v>
      </c>
      <c r="AQ84" s="137">
        <f t="shared" ca="1" si="45"/>
        <v>10.3</v>
      </c>
      <c r="AR84" s="137">
        <f t="shared" ca="1" si="45"/>
        <v>11.1</v>
      </c>
      <c r="AS84" s="137">
        <f t="shared" ca="1" si="45"/>
        <v>9.8000000000000007</v>
      </c>
      <c r="AT84" s="137">
        <f t="shared" ca="1" si="45"/>
        <v>25.5</v>
      </c>
      <c r="AU84" s="137">
        <f t="shared" ca="1" si="45"/>
        <v>26.3</v>
      </c>
      <c r="AV84" s="137">
        <f t="shared" ca="1" si="45"/>
        <v>29.2</v>
      </c>
      <c r="AW84" s="137">
        <f t="shared" ca="1" si="45"/>
        <v>27.5</v>
      </c>
      <c r="AX84" s="137">
        <f t="shared" ca="1" si="45"/>
        <v>14.6</v>
      </c>
      <c r="AY84" s="137">
        <f t="shared" ca="1" si="45"/>
        <v>6.9</v>
      </c>
      <c r="AZ84" s="137">
        <f t="shared" ca="1" si="45"/>
        <v>6.4</v>
      </c>
      <c r="BA84" s="137">
        <f t="shared" ca="1" si="45"/>
        <v>9.9</v>
      </c>
      <c r="BB84" s="137">
        <f t="shared" ca="1" si="43"/>
        <v>10.8</v>
      </c>
      <c r="BC84" s="138">
        <f t="shared" ca="1" si="43"/>
        <v>8.5</v>
      </c>
      <c r="BD84" s="138">
        <f t="shared" ca="1" si="43"/>
        <v>9.8000000000000007</v>
      </c>
      <c r="BE84" s="138">
        <f t="shared" ca="1" si="43"/>
        <v>5.5</v>
      </c>
      <c r="BF84" s="138">
        <f t="shared" ca="1" si="43"/>
        <v>3.1</v>
      </c>
      <c r="BG84" s="138">
        <f t="shared" ca="1" si="43"/>
        <v>6</v>
      </c>
      <c r="BH84" s="138">
        <f t="shared" ca="1" si="43"/>
        <v>7.1</v>
      </c>
      <c r="BI84" s="138">
        <f t="shared" ca="1" si="43"/>
        <v>7.9</v>
      </c>
      <c r="BJ84" s="138">
        <f t="shared" ca="1" si="43"/>
        <v>7</v>
      </c>
      <c r="BK84" s="138">
        <f t="shared" ca="1" si="43"/>
        <v>4.7</v>
      </c>
      <c r="BL84" s="138">
        <f t="shared" ca="1" si="43"/>
        <v>3.5</v>
      </c>
      <c r="BM84" s="138">
        <f t="shared" ca="1" si="43"/>
        <v>3.8</v>
      </c>
      <c r="BN84" s="138">
        <f t="shared" ca="1" si="43"/>
        <v>2.5</v>
      </c>
      <c r="BO84" s="138">
        <f t="shared" ca="1" si="43"/>
        <v>4.5</v>
      </c>
      <c r="BP84" s="138">
        <f t="shared" ca="1" si="43"/>
        <v>6</v>
      </c>
      <c r="BQ84" s="138">
        <f t="shared" ca="1" si="47"/>
        <v>8.6</v>
      </c>
      <c r="BR84" s="138">
        <f t="shared" ca="1" si="47"/>
        <v>12.3</v>
      </c>
      <c r="BS84" s="138">
        <f t="shared" ca="1" si="47"/>
        <v>10.1</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2016-09-04T19:38:35Z</dcterms:modified>
</cp:coreProperties>
</file>