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fileSharing readOnlyRecommended="1"/>
  <workbookPr defaultThemeVersion="166925"/>
  <mc:AlternateContent xmlns:mc="http://schemas.openxmlformats.org/markup-compatibility/2006">
    <mc:Choice Requires="x15">
      <x15ac:absPath xmlns:x15ac="http://schemas.microsoft.com/office/spreadsheetml/2010/11/ac" url="https://caljc.sharepoint.com/sites/CAFM2-0_TRIRIGA_SaaS_Procurement/Shared Documents/02_Requirements/"/>
    </mc:Choice>
  </mc:AlternateContent>
  <xr:revisionPtr revIDLastSave="63" documentId="13_ncr:1_{4539AD2A-99E1-48C0-98E3-170EFC70780B}" xr6:coauthVersionLast="47" xr6:coauthVersionMax="47" xr10:uidLastSave="{1FAD8B42-68EF-4501-957B-0602DEB9DFFD}"/>
  <workbookProtection workbookAlgorithmName="SHA-512" workbookHashValue="Hsr2JvmFycr7gjbwjhpqTSbqI+ziX2bsQTjY4Pg+QjapyzOYzt/1S18jBgm0s9BksPaDHXBov6htcwquBonyqw==" workbookSaltValue="AUo1ZzEAX7E/MeQ78vbHKg==" workbookSpinCount="100000" lockStructure="1"/>
  <bookViews>
    <workbookView xWindow="-120" yWindow="-120" windowWidth="29040" windowHeight="17640" xr2:uid="{8409C941-4259-4929-A9B6-A98F5A496005}"/>
  </bookViews>
  <sheets>
    <sheet name="VFA Table Summary" sheetId="1" r:id="rId1"/>
    <sheet name="Action Sample Records" sheetId="3" r:id="rId2"/>
    <sheet name="Assembly Sample Records" sheetId="4" r:id="rId3"/>
    <sheet name="Building Sample Records" sheetId="9" r:id="rId4"/>
    <sheet name="County Sample Records" sheetId="10" r:id="rId5"/>
    <sheet name="Line Item Sample Records" sheetId="8" r:id="rId6"/>
    <sheet name="Region Sample Records" sheetId="7" r:id="rId7"/>
    <sheet name="Requirement Sample Records" sheetId="6" r:id="rId8"/>
    <sheet name="Room Sample Records" sheetId="5" r:id="rId9"/>
    <sheet name="System Sample Records" sheetId="2" r:id="rId10"/>
  </sheets>
  <definedNames>
    <definedName name="_xlnm._FilterDatabase" localSheetId="1" hidden="1">'Action Sample Records'!$A$1:$AX$1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4" i="3" l="1"/>
  <c r="AA14" i="3"/>
  <c r="A14" i="3"/>
  <c r="AN13" i="3"/>
  <c r="AA13" i="3"/>
  <c r="A13" i="3"/>
  <c r="AN12" i="3"/>
  <c r="AA12" i="3"/>
  <c r="A12" i="3"/>
  <c r="AN11" i="3"/>
  <c r="AA11" i="3"/>
  <c r="A11" i="3"/>
  <c r="AN10" i="3"/>
  <c r="AA10" i="3"/>
  <c r="A10" i="3"/>
  <c r="AN9" i="3"/>
  <c r="AA9" i="3"/>
  <c r="A9" i="3"/>
  <c r="AN8" i="3"/>
  <c r="AA8" i="3"/>
  <c r="A8" i="3"/>
  <c r="AN7" i="3"/>
  <c r="AA7" i="3"/>
  <c r="A7" i="3"/>
  <c r="AN6" i="3"/>
  <c r="AA6" i="3"/>
  <c r="A6" i="3"/>
  <c r="AN5" i="3"/>
  <c r="AA5" i="3"/>
  <c r="A5" i="3"/>
  <c r="AN4" i="3"/>
  <c r="AA4" i="3"/>
  <c r="A4" i="3"/>
  <c r="AN3" i="3"/>
  <c r="AA3" i="3"/>
  <c r="A3" i="3"/>
  <c r="AW2" i="3"/>
  <c r="AN2" i="3"/>
  <c r="AA2"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tc={41BC88B8-EA2E-4851-A611-BC6E28F780D8}</author>
  </authors>
  <commentList>
    <comment ref="A1" authorId="0" shapeId="0" xr:uid="{41BC88B8-EA2E-4851-A611-BC6E28F780D8}">
      <text>
        <t xml:space="preserve">[Threaded comment]
Your version of Excel allows you to read this threaded comment; however, any edits to it will get removed if the file is opened in a newer version of Excel. Learn more: https://go.microsoft.com/fwlink/?linkid=870924
Comment:
    @Ho, Quyen @O'Hagin, Harry @Rodil, Antonio A summary of what is VFA will help the vendor to understand the data. My understanding is RFP will have the requirements and will be implemented in 2.0, and the data will migrate to the system.
Reply:
    @Maharaj, Rajat @Ho, Quyen Raj: Please provide a VFA Summary per Anand's feedback.  
Reply:
    @Kumar, Anandkumar I have added the summary.
Reply:
    @Derr, Michael @Maharaj, Rajat Michael:  Please note that Raj has added a VFA Summary for us.
Reply:
    Thank you @O'Hagin, Harry and @Maharaj, Rajat </t>
      </text>
    </comment>
  </commentList>
</comments>
</file>

<file path=xl/sharedStrings.xml><?xml version="1.0" encoding="utf-8"?>
<sst xmlns="http://schemas.openxmlformats.org/spreadsheetml/2006/main" count="2788" uniqueCount="1039">
  <si>
    <t>VFA Facility Data Summary</t>
  </si>
  <si>
    <t xml:space="preserve">VFA is a capital planning software that the Judicial Council uses to help forecast long-term costs, explore the impact of different spending levels on facility conditions, develop cost-effective capital projects from prioritized capital needs and compare assets across its portfolio using industry-standard benchmarks with JCC building and JCC building condition data to inform stakeholders through a custom dashboard. </t>
  </si>
  <si>
    <t>Module</t>
  </si>
  <si>
    <t>Headers</t>
  </si>
  <si>
    <t>Records</t>
  </si>
  <si>
    <t>Action</t>
  </si>
  <si>
    <t>Assembly</t>
  </si>
  <si>
    <t>Building</t>
  </si>
  <si>
    <t>County</t>
  </si>
  <si>
    <t>Line Item</t>
  </si>
  <si>
    <t xml:space="preserve">Region </t>
  </si>
  <si>
    <t>Requirement</t>
  </si>
  <si>
    <t>Room</t>
  </si>
  <si>
    <t>System</t>
  </si>
  <si>
    <t>Action - Action Name</t>
  </si>
  <si>
    <t>Action - Adjustment Factor</t>
  </si>
  <si>
    <t>Action - Annual Savings - Energy</t>
  </si>
  <si>
    <t>Action - Annual Savings - Water</t>
  </si>
  <si>
    <t>Action - Annual Usage Savings - Energy</t>
  </si>
  <si>
    <t>Action - Annual Usage Savings - Water</t>
  </si>
  <si>
    <t>Action - Building Name</t>
  </si>
  <si>
    <t>Action - Building Number</t>
  </si>
  <si>
    <t>Action - Comments</t>
  </si>
  <si>
    <t>Action - County Name</t>
  </si>
  <si>
    <t>Action - Create Date</t>
  </si>
  <si>
    <t>Action - Created By</t>
  </si>
  <si>
    <t>Action - Currency</t>
  </si>
  <si>
    <t>Action - Description</t>
  </si>
  <si>
    <t>Action - Electricity Savings (KWH)</t>
  </si>
  <si>
    <t>Action - Energy Cost Savings</t>
  </si>
  <si>
    <t>Action - Energy Usage Unit</t>
  </si>
  <si>
    <t>Action - Estimated Cost</t>
  </si>
  <si>
    <t>Action - Estimator</t>
  </si>
  <si>
    <t>Action - Files</t>
  </si>
  <si>
    <t>Action - Final Rank</t>
  </si>
  <si>
    <t>Action - Green Action</t>
  </si>
  <si>
    <t>Action - ID</t>
  </si>
  <si>
    <t>Action - Incremental Payback (in Years)</t>
  </si>
  <si>
    <t>Action - JCC Managed?</t>
  </si>
  <si>
    <t>Action - Leased Facility?</t>
  </si>
  <si>
    <t>Action - Linked System</t>
  </si>
  <si>
    <t>Action - Modified By</t>
  </si>
  <si>
    <t>Action - Modified Date</t>
  </si>
  <si>
    <t>Action - Natural Gas Savings (Therms)</t>
  </si>
  <si>
    <t>Action - New Construction Vacancy?</t>
  </si>
  <si>
    <t>Action - Origin</t>
  </si>
  <si>
    <t>Action - Payback (in Years)</t>
  </si>
  <si>
    <t>Action - Payback Priority</t>
  </si>
  <si>
    <t>Action - Peak Demand Savings (KW)</t>
  </si>
  <si>
    <t>Action - Potential Incentive</t>
  </si>
  <si>
    <t>Action - Prime</t>
  </si>
  <si>
    <t>Action - Prime Green Category</t>
  </si>
  <si>
    <t>Action - Region Name</t>
  </si>
  <si>
    <t>Action - Requirement Name</t>
  </si>
  <si>
    <t>Action - Security Rating</t>
  </si>
  <si>
    <t>Action - Simple Payback</t>
  </si>
  <si>
    <t>Action - Simple Payback with Incentive</t>
  </si>
  <si>
    <t>Action - Top 35 Usage?</t>
  </si>
  <si>
    <t>Action - Total Annual Savings</t>
  </si>
  <si>
    <t>Action - Type</t>
  </si>
  <si>
    <t>Action - Type of Savings</t>
  </si>
  <si>
    <t>Action - Water Usage Unit</t>
  </si>
  <si>
    <t>Bray Courts</t>
  </si>
  <si>
    <t>07-A3</t>
  </si>
  <si>
    <t>Contra Costa</t>
  </si>
  <si>
    <t>system</t>
  </si>
  <si>
    <t>USD</t>
  </si>
  <si>
    <t>Estimated Cost= (System.Replacement Cost * System.Percent Renew)/100</t>
  </si>
  <si>
    <t>kBtu</t>
  </si>
  <si>
    <t>System Renewal</t>
  </si>
  <si>
    <t>ACT-123453</t>
  </si>
  <si>
    <t>VFA.facility</t>
  </si>
  <si>
    <t>BANCRO</t>
  </si>
  <si>
    <t>Replacement</t>
  </si>
  <si>
    <t>gal</t>
  </si>
  <si>
    <t>ACT-123445</t>
  </si>
  <si>
    <t>ACT-123449</t>
  </si>
  <si>
    <t>ACT-123447</t>
  </si>
  <si>
    <t>ACT-123413</t>
  </si>
  <si>
    <t>ACT-123452</t>
  </si>
  <si>
    <t>ACT-123457</t>
  </si>
  <si>
    <t>ACT-123448</t>
  </si>
  <si>
    <t>ACT-123424</t>
  </si>
  <si>
    <t>ACT-123423</t>
  </si>
  <si>
    <t>ACT-123440</t>
  </si>
  <si>
    <t>ACT-123404</t>
  </si>
  <si>
    <t>ACT-123458</t>
  </si>
  <si>
    <t>Air Compressor  Renewal</t>
  </si>
  <si>
    <t>Napa Historic Courthouse</t>
  </si>
  <si>
    <t>28-B1</t>
  </si>
  <si>
    <t>Napa</t>
  </si>
  <si>
    <t>ACT-116012</t>
  </si>
  <si>
    <t>Air Compressor</t>
  </si>
  <si>
    <t>Cabinet, Base &amp; Wall Section, Wood w/Plastic Laminate Countertop, Allowance Renewal</t>
  </si>
  <si>
    <t>ACT-123437</t>
  </si>
  <si>
    <t>Cabinet, Base &amp; Wall Section, Wood w/Plastic Laminate Countertop, Allowance</t>
  </si>
  <si>
    <t>ACT-123441</t>
  </si>
  <si>
    <t>ACT-123438</t>
  </si>
  <si>
    <t>Carpet Renewal</t>
  </si>
  <si>
    <t>Joshua Tree Modular</t>
  </si>
  <si>
    <t>36-E2</t>
  </si>
  <si>
    <t>San Bernardino</t>
  </si>
  <si>
    <t>ACT-140234</t>
  </si>
  <si>
    <t>Carpet</t>
  </si>
  <si>
    <t>SRO</t>
  </si>
  <si>
    <t>Comm Vault Cover -  Replace 18" Raised Vault in common area - tripping hazard for court patrons</t>
  </si>
  <si>
    <t>Z-Santa Maria Courts Building E</t>
  </si>
  <si>
    <t>Z-42-F2</t>
  </si>
  <si>
    <t>Retired Buildings</t>
  </si>
  <si>
    <t>user</t>
  </si>
  <si>
    <t>ACT-40917</t>
  </si>
  <si>
    <t>Z - Retired Buildings</t>
  </si>
  <si>
    <t>Countertop, Plastic Laminate, Allowance Renewal</t>
  </si>
  <si>
    <t>ACT-123439</t>
  </si>
  <si>
    <t>Countertop, Plastic Laminate, Allowance</t>
  </si>
  <si>
    <t>Drinking Fountain Renewal</t>
  </si>
  <si>
    <t>Madera Main Courthouse</t>
  </si>
  <si>
    <t>20-F1</t>
  </si>
  <si>
    <t>Madera</t>
  </si>
  <si>
    <t>ACT-137960</t>
  </si>
  <si>
    <t>Drinking Fountain</t>
  </si>
  <si>
    <t>NCRO</t>
  </si>
  <si>
    <t>Elevator - Replace cables - Safety Compliance</t>
  </si>
  <si>
    <t>Clara Shortridge Foltz Criminal Justice Center</t>
  </si>
  <si>
    <t>19-L1</t>
  </si>
  <si>
    <t>Los Angeles</t>
  </si>
  <si>
    <t>ACT-102616</t>
  </si>
  <si>
    <t>_SRO Archive July 2019</t>
  </si>
  <si>
    <t>Elevator - Replace cables - Judges' Elevator #17 Safety Compliance</t>
  </si>
  <si>
    <t>Exhaust Fan, Bathroom Vent Renewal</t>
  </si>
  <si>
    <t>ACT-140210</t>
  </si>
  <si>
    <t>Exhaust Fan, Bathroom Vent</t>
  </si>
  <si>
    <t>Exit Sign - Parking Structure  Renewal</t>
  </si>
  <si>
    <t>ACT-137968</t>
  </si>
  <si>
    <t>Exit Sign - Parking Structure</t>
  </si>
  <si>
    <t>Exterior -Paint and patch trash enclosure exterior stucco - Enclosure is degrading and in need of patch &amp; painting</t>
  </si>
  <si>
    <t>Santa Maria Courts Bldgs C + D</t>
  </si>
  <si>
    <t>42-F1</t>
  </si>
  <si>
    <t>Santa Barbara</t>
  </si>
  <si>
    <t>ACT-103419</t>
  </si>
  <si>
    <t>Fire Alarm Control Panel Renewal</t>
  </si>
  <si>
    <t>ACT-140211</t>
  </si>
  <si>
    <t>Fire Alarm Control Panel</t>
  </si>
  <si>
    <t>Fixed Bench Seating  Renewal</t>
  </si>
  <si>
    <t>ACT-140225</t>
  </si>
  <si>
    <t>Fixed Bench Seating</t>
  </si>
  <si>
    <t>Fixed Casework Renewal</t>
  </si>
  <si>
    <t>Butte County Courthouse</t>
  </si>
  <si>
    <t>04-A1</t>
  </si>
  <si>
    <t>Butte</t>
  </si>
  <si>
    <t>ACT-121590</t>
  </si>
  <si>
    <t>Fixed Casework</t>
  </si>
  <si>
    <t>ACT-140230</t>
  </si>
  <si>
    <t>HVAC   -  Replace sump pumps with new pumps (before basement floods from bad pumps)</t>
  </si>
  <si>
    <t>Main Courthouse</t>
  </si>
  <si>
    <t>45-A1</t>
  </si>
  <si>
    <t>Shasta</t>
  </si>
  <si>
    <t>ACT-33639</t>
  </si>
  <si>
    <t>ACT-88013</t>
  </si>
  <si>
    <t>_NCRO Archive July 2019</t>
  </si>
  <si>
    <t>Heat Pump 1 Renewal</t>
  </si>
  <si>
    <t>Mariposa Courthouse</t>
  </si>
  <si>
    <t>22-A1</t>
  </si>
  <si>
    <t>Mariposa</t>
  </si>
  <si>
    <t>ACT-139244</t>
  </si>
  <si>
    <t>Heat Pump 1</t>
  </si>
  <si>
    <t>Heat Pump 6 Renewal</t>
  </si>
  <si>
    <t>ACT-139226</t>
  </si>
  <si>
    <t>Heat Pump 6</t>
  </si>
  <si>
    <t>Interior - A new judge is moving in and the closet in the chamber dept #55 needs new paint -  Walls are really dirty and there is no light and its too dark to see inside, Need to run new wire and install light and light switch</t>
  </si>
  <si>
    <t>Santa Clara Courthouse</t>
  </si>
  <si>
    <t>43-G1</t>
  </si>
  <si>
    <t>Santa Clara</t>
  </si>
  <si>
    <t>ACT-73461</t>
  </si>
  <si>
    <t>_BANCRO Archive July 2019</t>
  </si>
  <si>
    <t>Interior -Replace  window pass in room 112 forms window -  Existing pass opening can't be closed, Safety issue</t>
  </si>
  <si>
    <t>Stanley Mosk Courthouse</t>
  </si>
  <si>
    <t>19-K1</t>
  </si>
  <si>
    <t>ACT-102986</t>
  </si>
  <si>
    <t>Assembly - Assembly Name</t>
  </si>
  <si>
    <t>Assembly - Comments</t>
  </si>
  <si>
    <t>Assembly - Create Date</t>
  </si>
  <si>
    <t>Assembly - Created By</t>
  </si>
  <si>
    <t>Assembly - Currency</t>
  </si>
  <si>
    <t>Assembly - Description</t>
  </si>
  <si>
    <t>Assembly - Files</t>
  </si>
  <si>
    <t>Assembly - ID</t>
  </si>
  <si>
    <t>Assembly - Modified By</t>
  </si>
  <si>
    <t>Assembly - Modified Date</t>
  </si>
  <si>
    <t>Assembly - Photo</t>
  </si>
  <si>
    <t>Assembly - Type</t>
  </si>
  <si>
    <t>Building - # of Courtrooms</t>
  </si>
  <si>
    <t>Building - 1% CRV Applied Funding</t>
  </si>
  <si>
    <t>Building - 1% CRV Ending FCI</t>
  </si>
  <si>
    <t>Building - Address 1</t>
  </si>
  <si>
    <t>Building - Address 2</t>
  </si>
  <si>
    <t>Building - Architect</t>
  </si>
  <si>
    <t>Building - Archived</t>
  </si>
  <si>
    <t>Building - Assessment Cycle</t>
  </si>
  <si>
    <t>Building - Assessment Type</t>
  </si>
  <si>
    <t>Building - Asset Condition Rating</t>
  </si>
  <si>
    <t>Building - Asset Model</t>
  </si>
  <si>
    <t>Building - Athletic Field Use</t>
  </si>
  <si>
    <t>Building - Baseline EUI</t>
  </si>
  <si>
    <t>Building - Baseline Span - Energy (in Years)'</t>
  </si>
  <si>
    <t>Building - Baseline Span - Water (in Years)</t>
  </si>
  <si>
    <t>Building - Baseline Start Month - Energy</t>
  </si>
  <si>
    <t>Building - Baseline Start Month - Water</t>
  </si>
  <si>
    <t>Building - Baseline Usage - Energy</t>
  </si>
  <si>
    <t>Building - Baseline Usage - Water</t>
  </si>
  <si>
    <t>Building - Baseline WUI</t>
  </si>
  <si>
    <t>Building - Baseline Year - Energy</t>
  </si>
  <si>
    <t>Building - Baseline Year - Water</t>
  </si>
  <si>
    <t>Building - Bridge Structure Material</t>
  </si>
  <si>
    <t>Building - Building Name</t>
  </si>
  <si>
    <t>Building - CAD</t>
  </si>
  <si>
    <t>Building - CCTV Inspection Date</t>
  </si>
  <si>
    <t>Building - Cell Phone</t>
  </si>
  <si>
    <t>Building - Change EUI</t>
  </si>
  <si>
    <t>Building - Change EUI Percent</t>
  </si>
  <si>
    <t>Building - Change WUI</t>
  </si>
  <si>
    <t>Building - Change WUI Percent</t>
  </si>
  <si>
    <t>Building - City</t>
  </si>
  <si>
    <t>Building - Comments</t>
  </si>
  <si>
    <t>Building - Commission Date</t>
  </si>
  <si>
    <t>Building - Construction Type</t>
  </si>
  <si>
    <t>Building - Cooling Capacity</t>
  </si>
  <si>
    <t>Building - Cooling Capacity Units</t>
  </si>
  <si>
    <t>Building - Cost Source</t>
  </si>
  <si>
    <t>Building - Cost Source Location</t>
  </si>
  <si>
    <t>Building - Country</t>
  </si>
  <si>
    <t>Building - County Name</t>
  </si>
  <si>
    <t>Building - Court Staff (FTE's)</t>
  </si>
  <si>
    <t>Building - Create Date</t>
  </si>
  <si>
    <t>Building - Created By</t>
  </si>
  <si>
    <t>Building - Curb / Edging Material</t>
  </si>
  <si>
    <t>Building - Curb Type</t>
  </si>
  <si>
    <t>Building - Currency</t>
  </si>
  <si>
    <t>Building - Current EUI</t>
  </si>
  <si>
    <t>Building - Current Period - Energy</t>
  </si>
  <si>
    <t>Building - Current Period - Water</t>
  </si>
  <si>
    <t>Building - Current Usage - Energy</t>
  </si>
  <si>
    <t>Building - Current Usage - Water</t>
  </si>
  <si>
    <t>Building - Current WUI</t>
  </si>
  <si>
    <t>Building - Date of Most Recent Assessment</t>
  </si>
  <si>
    <t>Building - Decommission Date</t>
  </si>
  <si>
    <t>Building - Depth</t>
  </si>
  <si>
    <t>Building - Depth Units</t>
  </si>
  <si>
    <t>Building - Description</t>
  </si>
  <si>
    <t>Building - Design Code Year</t>
  </si>
  <si>
    <t>Building - Diameter</t>
  </si>
  <si>
    <t>Building - Diameter Units</t>
  </si>
  <si>
    <t>Building - Domestic Water Material Type</t>
  </si>
  <si>
    <t>Building - Energy Usage Unit</t>
  </si>
  <si>
    <t>Building - EUI Unit</t>
  </si>
  <si>
    <t>Building - Exclusive Court Space (SF)</t>
  </si>
  <si>
    <t>Building - Exterior Finish</t>
  </si>
  <si>
    <t>Building - Exterior Steps Material</t>
  </si>
  <si>
    <t>Building - FCI</t>
  </si>
  <si>
    <t>Building - FCI and SCI definitions</t>
  </si>
  <si>
    <t>Building - Files</t>
  </si>
  <si>
    <t>Building - Fire Protection Material Type</t>
  </si>
  <si>
    <t>Building - Floors</t>
  </si>
  <si>
    <t>Building - FMU Area #</t>
  </si>
  <si>
    <t>Building - FMU Regional Contact</t>
  </si>
  <si>
    <t>Building - Funding Needs statement</t>
  </si>
  <si>
    <t>Building - Ground Cover Type</t>
  </si>
  <si>
    <t>Building - Has Utility Usage</t>
  </si>
  <si>
    <t>Building - Height</t>
  </si>
  <si>
    <t>Building - Height Units</t>
  </si>
  <si>
    <t>Building - Historical Category</t>
  </si>
  <si>
    <t>Building - ID</t>
  </si>
  <si>
    <t>Building - Insulation Material</t>
  </si>
  <si>
    <t>Building - Irrigation Material Type</t>
  </si>
  <si>
    <t>Building - JC</t>
  </si>
  <si>
    <t>Building - JCC provided GSF</t>
  </si>
  <si>
    <t>Building - Judicial Officers</t>
  </si>
  <si>
    <t>Building - Lat/Lon</t>
  </si>
  <si>
    <t>Building - Length</t>
  </si>
  <si>
    <t>Building - Length Units</t>
  </si>
  <si>
    <t>Building - Lighting Construction Type</t>
  </si>
  <si>
    <t>Building - Lighting Use</t>
  </si>
  <si>
    <t>Building - Location Info</t>
  </si>
  <si>
    <t>Building - Maintain FCI</t>
  </si>
  <si>
    <t>Building - Maintain FCI Applied Funding</t>
  </si>
  <si>
    <t>Building - Managing Party</t>
  </si>
  <si>
    <t>Building - Manhole Housing Material</t>
  </si>
  <si>
    <t>Building - Map Latitude</t>
  </si>
  <si>
    <t>Building - Map Longitude</t>
  </si>
  <si>
    <t>Building - Marking Material</t>
  </si>
  <si>
    <t>Building - Model</t>
  </si>
  <si>
    <t>Building - Modified By</t>
  </si>
  <si>
    <t>Building - Modified Date</t>
  </si>
  <si>
    <t>Building - Natural Gas Material Type</t>
  </si>
  <si>
    <t>Building - Number</t>
  </si>
  <si>
    <t>Building - Operations Cost Location</t>
  </si>
  <si>
    <t>Building - Original Assessment (JCC)</t>
  </si>
  <si>
    <t>Building - Other Coordinates</t>
  </si>
  <si>
    <t>Building - Ownership</t>
  </si>
  <si>
    <t>Building - Parking Lot Spaces</t>
  </si>
  <si>
    <t>Building - Parking Lot Use</t>
  </si>
  <si>
    <t>Building - Pedestrian Paving Use</t>
  </si>
  <si>
    <t>Building - Photo</t>
  </si>
  <si>
    <t>Building - Pressure Rating</t>
  </si>
  <si>
    <t>Building - Pressure Rating Units</t>
  </si>
  <si>
    <t>Building - Primary Photo Id</t>
  </si>
  <si>
    <t>Building - Primary Use</t>
  </si>
  <si>
    <t>Building - Rail / Barrier Material</t>
  </si>
  <si>
    <t>Building - Region</t>
  </si>
  <si>
    <t>Building - Region Name</t>
  </si>
  <si>
    <t>Building - Replacement Value</t>
  </si>
  <si>
    <t>Building - Replacement Value (USD)</t>
  </si>
  <si>
    <t>Building - Responsible SF (JCC)</t>
  </si>
  <si>
    <t>Building - RI</t>
  </si>
  <si>
    <t>Building - Roadway Use</t>
  </si>
  <si>
    <t>Building - Roof Type</t>
  </si>
  <si>
    <t>Building - Sanitary Sewer Material Type</t>
  </si>
  <si>
    <t>Building - Service Level</t>
  </si>
  <si>
    <t>Building - Signage Material</t>
  </si>
  <si>
    <t>Building - Site Structure Type</t>
  </si>
  <si>
    <t>Building - Size</t>
  </si>
  <si>
    <t>Building - Softscape Use</t>
  </si>
  <si>
    <t>Building - Spatial Data</t>
  </si>
  <si>
    <t>Building - State</t>
  </si>
  <si>
    <t>Building - Steam Use</t>
  </si>
  <si>
    <t>Building - Storm Drain Material Type</t>
  </si>
  <si>
    <t>Building - Surface Type</t>
  </si>
  <si>
    <t>Building - Sustainment and Operations Costs</t>
  </si>
  <si>
    <t>Building - Tank Material</t>
  </si>
  <si>
    <t>Building - Target FCI</t>
  </si>
  <si>
    <t>Building - Target FCI Applied Funding</t>
  </si>
  <si>
    <t>Building - temp</t>
  </si>
  <si>
    <t>Building - Type</t>
  </si>
  <si>
    <t>Building - Use</t>
  </si>
  <si>
    <t>Building - Utility Delivery Type</t>
  </si>
  <si>
    <t>Building - Water Piping Material</t>
  </si>
  <si>
    <t>Building - Water Usage Unit</t>
  </si>
  <si>
    <t>Building - Width</t>
  </si>
  <si>
    <t>Building - Width Units</t>
  </si>
  <si>
    <t>Building - WUI Unit</t>
  </si>
  <si>
    <t>Building - Year Constructed</t>
  </si>
  <si>
    <t>Building - Year Renovated</t>
  </si>
  <si>
    <t>Building - ZIP</t>
  </si>
  <si>
    <t>111 W. St. John #100 &amp; 102</t>
  </si>
  <si>
    <t>Superior Court Administration</t>
  </si>
  <si>
    <t>San Jose</t>
  </si>
  <si>
    <t>RSMEANS2021</t>
  </si>
  <si>
    <t>RSMEANS2021:US_CA_SAN JOSE</t>
  </si>
  <si>
    <t>UNITED STATES OF AMERICA</t>
  </si>
  <si>
    <t>RDUFRESNE</t>
  </si>
  <si>
    <t>kBtu/SF/Yr</t>
  </si>
  <si>
    <t>No</t>
  </si>
  <si>
    <t>AST-1042</t>
  </si>
  <si>
    <t>37.339,-121.8929</t>
  </si>
  <si>
    <t>Landlord</t>
  </si>
  <si>
    <t>43-B4</t>
  </si>
  <si>
    <t>Leased</t>
  </si>
  <si>
    <t>Superior Courts</t>
  </si>
  <si>
    <t>c. 16% to 30% - Managed Care</t>
  </si>
  <si>
    <t>CA</t>
  </si>
  <si>
    <t>Courthouse / Superior</t>
  </si>
  <si>
    <t>gal/SF/Yr</t>
  </si>
  <si>
    <t>42011 W. 4th St</t>
  </si>
  <si>
    <t>PKG Lot Antelope Valley Court Staff Parking</t>
  </si>
  <si>
    <t>123-456-7890</t>
  </si>
  <si>
    <t>Lancaster</t>
  </si>
  <si>
    <t>AST-79</t>
  </si>
  <si>
    <t>34.6459982,-118.136596</t>
  </si>
  <si>
    <t>19-new-dup</t>
  </si>
  <si>
    <t>Inactive</t>
  </si>
  <si>
    <t>Parking Structures/Lots</t>
  </si>
  <si>
    <t>Parking Structure</t>
  </si>
  <si>
    <t>PKG Lot Antelope Valley Court Public Parking</t>
  </si>
  <si>
    <t>AST-78</t>
  </si>
  <si>
    <t>9425 Penfield Avenue</t>
  </si>
  <si>
    <t>Parking Lot-Chatsworth Courthouse</t>
  </si>
  <si>
    <t>Chatsworth</t>
  </si>
  <si>
    <t>AST-77</t>
  </si>
  <si>
    <t>34.240683,-118.5696413</t>
  </si>
  <si>
    <t>301 West Maple Avenue</t>
  </si>
  <si>
    <t>Parking Lot-Monrovia Courthouse-</t>
  </si>
  <si>
    <t>Monrovia</t>
  </si>
  <si>
    <t>AST-74</t>
  </si>
  <si>
    <t>34.141775,-118.005592</t>
  </si>
  <si>
    <t>19-N1-dup</t>
  </si>
  <si>
    <t>210 W. Temple Street</t>
  </si>
  <si>
    <t>Parking Lot 19</t>
  </si>
  <si>
    <t>RSMEANS2021:US_CA_LOS ANGELES</t>
  </si>
  <si>
    <t>AST-69</t>
  </si>
  <si>
    <t>34.055041865,-118.24267633</t>
  </si>
  <si>
    <t>Z-19-L3</t>
  </si>
  <si>
    <t>211 W. Temple St</t>
  </si>
  <si>
    <t>Parking Lot 12</t>
  </si>
  <si>
    <t>AST-68</t>
  </si>
  <si>
    <t>34.055759,-118.242841</t>
  </si>
  <si>
    <t>Z-19-L2</t>
  </si>
  <si>
    <t>227 N. Spring St</t>
  </si>
  <si>
    <t>Parking Lot 11</t>
  </si>
  <si>
    <t>AST-67</t>
  </si>
  <si>
    <t>34.054251,-118.2432496</t>
  </si>
  <si>
    <t>Z-19-L4</t>
  </si>
  <si>
    <t>100 E. Bay State St.</t>
  </si>
  <si>
    <t>Parking Alhambra Courthouse</t>
  </si>
  <si>
    <t>Alhambra</t>
  </si>
  <si>
    <t>RSMEANS2021:US_CA_ALHAMBRA</t>
  </si>
  <si>
    <t>AST-576</t>
  </si>
  <si>
    <t>34.093159,-118.123928</t>
  </si>
  <si>
    <t>Z-19-I3</t>
  </si>
  <si>
    <t>County Owned</t>
  </si>
  <si>
    <t>One E. Regent Street</t>
  </si>
  <si>
    <t>Parking Garage-Inglewood Courthouse West</t>
  </si>
  <si>
    <t>Inglewood</t>
  </si>
  <si>
    <t>RSMEANS2021:US_CA_INGLEWOOD</t>
  </si>
  <si>
    <t>AST-568</t>
  </si>
  <si>
    <t>33.9644222,-118.355172</t>
  </si>
  <si>
    <t>Z-19-E3</t>
  </si>
  <si>
    <t>Not Transferred</t>
  </si>
  <si>
    <t>Parking Garage-Inglewood Courthouse East</t>
  </si>
  <si>
    <t>AST-567</t>
  </si>
  <si>
    <t>Z-19-E2</t>
  </si>
  <si>
    <t>825 Maple Avenue</t>
  </si>
  <si>
    <t>Parking Lot-Torrance Courthouse</t>
  </si>
  <si>
    <t>Torrance</t>
  </si>
  <si>
    <t>AST-559</t>
  </si>
  <si>
    <t>33.838788414,-118.340030012</t>
  </si>
  <si>
    <t>19-C1-dup</t>
  </si>
  <si>
    <t>111 Grand Ave</t>
  </si>
  <si>
    <t>Walt Disney Concert Hall Walt Disney Concert Hall Parking Structure</t>
  </si>
  <si>
    <t>AST-542</t>
  </si>
  <si>
    <t>34.0555645,-118.2488501</t>
  </si>
  <si>
    <t>Z-19-AV5</t>
  </si>
  <si>
    <t>120 S. Olive St.</t>
  </si>
  <si>
    <t>Parking Structure lot 26</t>
  </si>
  <si>
    <t>AST-541</t>
  </si>
  <si>
    <t>34.054248,-118.247528</t>
  </si>
  <si>
    <t>19-AV1-dup</t>
  </si>
  <si>
    <t>131 S. Olive St</t>
  </si>
  <si>
    <t>Parking Structure lot 17</t>
  </si>
  <si>
    <t>AST-540</t>
  </si>
  <si>
    <t>34.054782,-118.24892</t>
  </si>
  <si>
    <t>Z-19-AV2</t>
  </si>
  <si>
    <t>140 N. Grand Ave/201 N Hill St</t>
  </si>
  <si>
    <t>Parking Garage Lot 18-County Mall Phase I</t>
  </si>
  <si>
    <t>AST-539</t>
  </si>
  <si>
    <t>34.0564176,-118.2481658</t>
  </si>
  <si>
    <t>Z-19-AV6</t>
  </si>
  <si>
    <t>Parking Booth lot 26</t>
  </si>
  <si>
    <t>AST-538</t>
  </si>
  <si>
    <t>Z-19-AV4</t>
  </si>
  <si>
    <t>23535 W. Civic Center Way</t>
  </si>
  <si>
    <t>Parking Lot Malibu Administrative Center</t>
  </si>
  <si>
    <t>Malibu</t>
  </si>
  <si>
    <t>AST-532</t>
  </si>
  <si>
    <t>34.036519627,-118.688052026</t>
  </si>
  <si>
    <t>19-AS1-dup</t>
  </si>
  <si>
    <t>815 Court St.</t>
  </si>
  <si>
    <t>Archival Records - Post Office (UNASSESSED)</t>
  </si>
  <si>
    <t>Martinez</t>
  </si>
  <si>
    <t>RSMEANS2021:US_CA_OAKLAND</t>
  </si>
  <si>
    <t>AST-512</t>
  </si>
  <si>
    <t>38.0177,-122.1338</t>
  </si>
  <si>
    <t>07-A11</t>
  </si>
  <si>
    <t>Oakland</t>
  </si>
  <si>
    <t>9355 Burton Way</t>
  </si>
  <si>
    <t>Parking Garage Lot 57 Beverly Hills Courthouse</t>
  </si>
  <si>
    <t>Beverly Hills</t>
  </si>
  <si>
    <t>AST-497</t>
  </si>
  <si>
    <t>34.072394289,-118.398169782</t>
  </si>
  <si>
    <t>19-AQ1-dup</t>
  </si>
  <si>
    <t>County - Archived</t>
  </si>
  <si>
    <t>County - Cell Phone</t>
  </si>
  <si>
    <t>County - City</t>
  </si>
  <si>
    <t>County - Code</t>
  </si>
  <si>
    <t>County - Comments</t>
  </si>
  <si>
    <t>County - Cost Source</t>
  </si>
  <si>
    <t>County - Cost Source Location</t>
  </si>
  <si>
    <t>County - Country</t>
  </si>
  <si>
    <t>County - County FCI</t>
  </si>
  <si>
    <t>County - County Name</t>
  </si>
  <si>
    <t>County - Court Staff (FTE)</t>
  </si>
  <si>
    <t>County - Create Date</t>
  </si>
  <si>
    <t>County - Created By</t>
  </si>
  <si>
    <t>County - Currency</t>
  </si>
  <si>
    <t>County - Description</t>
  </si>
  <si>
    <t>County - District Supervisor</t>
  </si>
  <si>
    <t>County - Files</t>
  </si>
  <si>
    <t>County - FMU District #</t>
  </si>
  <si>
    <t>County - ID</t>
  </si>
  <si>
    <t>County - Judicial Officers</t>
  </si>
  <si>
    <t>County - Lat/Lon</t>
  </si>
  <si>
    <t>County - Modified By</t>
  </si>
  <si>
    <t>County - Modified Date</t>
  </si>
  <si>
    <t>County - Number Of Assets</t>
  </si>
  <si>
    <t>County - Region Name</t>
  </si>
  <si>
    <t>County - RSMeans Resource Type</t>
  </si>
  <si>
    <t>County - State</t>
  </si>
  <si>
    <t>County - Total Replacement Value</t>
  </si>
  <si>
    <t>County - Zipcode</t>
  </si>
  <si>
    <t>County - Zoom</t>
  </si>
  <si>
    <t>Riverside</t>
  </si>
  <si>
    <t>RSMEANS2021:US_CA_RIVERSIDE</t>
  </si>
  <si>
    <t>CAM-169</t>
  </si>
  <si>
    <t>33.75285, -116.05555</t>
  </si>
  <si>
    <t>Repair</t>
  </si>
  <si>
    <t>RSMEANS2021:US_CA_SAN BERNARDINO</t>
  </si>
  <si>
    <t>CAM-170</t>
  </si>
  <si>
    <t>34.840069, -115.966751</t>
  </si>
  <si>
    <t>RSMEANS2021:US_CA_SANTA BARBARA</t>
  </si>
  <si>
    <t>CAM-171</t>
  </si>
  <si>
    <t>34.743698, -120.056183</t>
  </si>
  <si>
    <t>RDAIT</t>
  </si>
  <si>
    <t>San Diego</t>
  </si>
  <si>
    <t>RSMEANS2021:US_CA_SAN DIEGO</t>
  </si>
  <si>
    <t>CAM-172</t>
  </si>
  <si>
    <t>33.01984, -116.8386</t>
  </si>
  <si>
    <t>CAM-173</t>
  </si>
  <si>
    <t>34.263969, -118.29554</t>
  </si>
  <si>
    <t>SJOHNSON</t>
  </si>
  <si>
    <t>Bakersfield</t>
  </si>
  <si>
    <t>Kern</t>
  </si>
  <si>
    <t>CAM-174</t>
  </si>
  <si>
    <t>35.293369, -118.905182</t>
  </si>
  <si>
    <t>Santa Ana</t>
  </si>
  <si>
    <t>Orange</t>
  </si>
  <si>
    <t>CAM-175</t>
  </si>
  <si>
    <t>33.66666, -117.765121</t>
  </si>
  <si>
    <t>Ventura</t>
  </si>
  <si>
    <t>RSMEANS2021:US_CA_OXNARD</t>
  </si>
  <si>
    <t>CAM-176</t>
  </si>
  <si>
    <t>34.473202, -119.055252</t>
  </si>
  <si>
    <t>El Centro</t>
  </si>
  <si>
    <t>Imperial</t>
  </si>
  <si>
    <t>CAM-177</t>
  </si>
  <si>
    <t>33.026161, -115.284538</t>
  </si>
  <si>
    <t>San Luis Obispo</t>
  </si>
  <si>
    <t>RSMEANS2021:US_CA_SAN LUIS OBISPO</t>
  </si>
  <si>
    <t>CAM-178</t>
  </si>
  <si>
    <t>35.34634, -120.40992</t>
  </si>
  <si>
    <t>CAM-76</t>
  </si>
  <si>
    <t>37.91148, -121.981956</t>
  </si>
  <si>
    <t>Fairfield</t>
  </si>
  <si>
    <t>RSMEANS2021:US_CA_VALLEJO</t>
  </si>
  <si>
    <t>Solano</t>
  </si>
  <si>
    <t>CAM-77</t>
  </si>
  <si>
    <t>38.28611, -121.999748</t>
  </si>
  <si>
    <t>San Francisco</t>
  </si>
  <si>
    <t>RSMEANS2021:US_CA_SAN FRANCISCO</t>
  </si>
  <si>
    <t>CAM-78</t>
  </si>
  <si>
    <t>37.759861, -122.43573</t>
  </si>
  <si>
    <t>Lakeport</t>
  </si>
  <si>
    <t>RSMEANS2021:US_CA_SANTA ROSA</t>
  </si>
  <si>
    <t>Lake</t>
  </si>
  <si>
    <t>CAM-79</t>
  </si>
  <si>
    <t>39.124409, -122.717049</t>
  </si>
  <si>
    <t>CAM-80</t>
  </si>
  <si>
    <t>38.509579, -122.354088</t>
  </si>
  <si>
    <t>San Rafael</t>
  </si>
  <si>
    <t>RSMEANS2021:US_CA_SAN RAFAEL</t>
  </si>
  <si>
    <t>Marin</t>
  </si>
  <si>
    <t>CAM-81</t>
  </si>
  <si>
    <t>38.068169, -122.731171</t>
  </si>
  <si>
    <t>Santa Rosa</t>
  </si>
  <si>
    <t>Sonoma</t>
  </si>
  <si>
    <t>CAM-82</t>
  </si>
  <si>
    <t>38.481838, -122.941559</t>
  </si>
  <si>
    <t>RSMEANS2021:US_CA_BERKELEY</t>
  </si>
  <si>
    <t>Alameda</t>
  </si>
  <si>
    <t>CAM-83</t>
  </si>
  <si>
    <t>37.679901, -121.905853</t>
  </si>
  <si>
    <t>Eureka</t>
  </si>
  <si>
    <t>RSMEANS2021:US_CA_EUREKA</t>
  </si>
  <si>
    <t>Humboldt</t>
  </si>
  <si>
    <t>CAM-84</t>
  </si>
  <si>
    <t>40.733582, -123.907822</t>
  </si>
  <si>
    <t>Salinas</t>
  </si>
  <si>
    <t>RSMEANS2021:US_CA_SANTA CRUZ</t>
  </si>
  <si>
    <t>Monterey</t>
  </si>
  <si>
    <t>CAM-85</t>
  </si>
  <si>
    <t>36.354351, -121.09642</t>
  </si>
  <si>
    <t>Line Items - Class</t>
  </si>
  <si>
    <t>Line Items - Code</t>
  </si>
  <si>
    <t>Line Items - Create Date</t>
  </si>
  <si>
    <t>Line Items - Created By</t>
  </si>
  <si>
    <t>Line Items - Description</t>
  </si>
  <si>
    <t>Line Items - Extended Cost</t>
  </si>
  <si>
    <t>Line Items - ID</t>
  </si>
  <si>
    <t>Line Items - Modified By</t>
  </si>
  <si>
    <t>Line Items - Modified Date</t>
  </si>
  <si>
    <t>Line Items - Quantity</t>
  </si>
  <si>
    <t>Line Items - Unit</t>
  </si>
  <si>
    <t>Line Items - Unit Cost</t>
  </si>
  <si>
    <t>A</t>
  </si>
  <si>
    <t>D40203100560</t>
  </si>
  <si>
    <t>Wet standpipe risers, class I, steel, black, sch 40, 4" diam pipe, 1 floor</t>
  </si>
  <si>
    <t>Floor</t>
  </si>
  <si>
    <t>D40203100600</t>
  </si>
  <si>
    <t>Wet standpipe risers, class I, steel, black, sch 40, 6" diam pipe, 1 floor</t>
  </si>
  <si>
    <t>D40203100580</t>
  </si>
  <si>
    <t>Wet standpipe risers, class I, steel, black, sch 40, 4" diam pipe, additional floors</t>
  </si>
  <si>
    <t>D40104100640</t>
  </si>
  <si>
    <t>Wet pipe sprinkler systems, steel, light hazard, 1 floor, 50,000 SF</t>
  </si>
  <si>
    <t>S.F.</t>
  </si>
  <si>
    <t>G30101102150</t>
  </si>
  <si>
    <t>Water distribution piping, ductile iron class 250, mechanical joint, 6" diameter, excludes excavation and backfill</t>
  </si>
  <si>
    <t>L.F.</t>
  </si>
  <si>
    <t>D40204107250</t>
  </si>
  <si>
    <t>Siamese, with plugs &amp; chains, wall type, flush, 6" x 2-1/2" x 2-1/2"</t>
  </si>
  <si>
    <t>Ea.</t>
  </si>
  <si>
    <t>D40104100600</t>
  </si>
  <si>
    <t>Wet pipe sprinkler systems, steel, light hazard, 1 floor, 5000 SF</t>
  </si>
  <si>
    <t>D40104100620</t>
  </si>
  <si>
    <t>Wet pipe sprinkler systems, steel, light hazard, 1 floor, 10,000 SF</t>
  </si>
  <si>
    <t>D30401281070</t>
  </si>
  <si>
    <t>Fan coil A/C system, horizontal with cabinet, controls, 4 pipe, 4 ton</t>
  </si>
  <si>
    <t>D50201452000</t>
  </si>
  <si>
    <t>Motor installation, three phase, 460 V, 5 HP motor size</t>
  </si>
  <si>
    <t>D50102301240</t>
  </si>
  <si>
    <t>Branch installation 600 V, including EMT conduit and THW wire, 20 A</t>
  </si>
  <si>
    <t>D40104101080</t>
  </si>
  <si>
    <t>Wet pipe sprinkler systems, steel, ordinary hazard, 1 floor, 10,000 SF</t>
  </si>
  <si>
    <t>D40104101220</t>
  </si>
  <si>
    <t>Wet pipe sprinkler systems, steel, ordinary hazard, each additional floor, 10,000 SF</t>
  </si>
  <si>
    <t>D50102301280</t>
  </si>
  <si>
    <t>Branch installation 600 V, including EMT conduit and THW wire, 30 A</t>
  </si>
  <si>
    <t>D50201200520</t>
  </si>
  <si>
    <t>Receptacles and wall switches, 400 SF, 4 receptacles</t>
  </si>
  <si>
    <t>D50102300320</t>
  </si>
  <si>
    <t>Feeder installation 600 V, including RGS conduit and XHHW wire, 400 A</t>
  </si>
  <si>
    <t>Region - Archived</t>
  </si>
  <si>
    <t>Region - Cell Phone</t>
  </si>
  <si>
    <t>Region - Comments</t>
  </si>
  <si>
    <t>Region - Contact</t>
  </si>
  <si>
    <t>Region - County Count</t>
  </si>
  <si>
    <t>Region - Create Date</t>
  </si>
  <si>
    <t>Region - Created By</t>
  </si>
  <si>
    <t>Region - Currency</t>
  </si>
  <si>
    <t>Region - Description</t>
  </si>
  <si>
    <t>Region - EMail</t>
  </si>
  <si>
    <t>Region - Files</t>
  </si>
  <si>
    <t>Region - ID</t>
  </si>
  <si>
    <t>Region - Manager</t>
  </si>
  <si>
    <t>Region - Modified By</t>
  </si>
  <si>
    <t>Region - Modified Date</t>
  </si>
  <si>
    <t>Region - Phone</t>
  </si>
  <si>
    <t>Region - Region Name</t>
  </si>
  <si>
    <t>REG-21</t>
  </si>
  <si>
    <t>RNESBITT</t>
  </si>
  <si>
    <t>REG-17</t>
  </si>
  <si>
    <t>REG-19</t>
  </si>
  <si>
    <t>REG-20</t>
  </si>
  <si>
    <t>REG-10</t>
  </si>
  <si>
    <t>REG-2</t>
  </si>
  <si>
    <t>X-Template</t>
  </si>
  <si>
    <t>REG-4</t>
  </si>
  <si>
    <t>This region is designed to relocate those facilities which have been retired in order to eliminate viewability within report and data sets.</t>
  </si>
  <si>
    <t>REG-9</t>
  </si>
  <si>
    <t>Requirement - Action Date</t>
  </si>
  <si>
    <t>Requirement - Action FY</t>
  </si>
  <si>
    <t>Requirement - Action Year</t>
  </si>
  <si>
    <t>Requirement - Actual Cost</t>
  </si>
  <si>
    <t>Requirement - Actual Cost (USD)</t>
  </si>
  <si>
    <t>Requirement - ADA %</t>
  </si>
  <si>
    <t>Requirement - ADA Actual Cost $</t>
  </si>
  <si>
    <t>Requirement - Authorized Amount $</t>
  </si>
  <si>
    <t>Requirement - Authorized By</t>
  </si>
  <si>
    <t>Requirement - Billing Address</t>
  </si>
  <si>
    <t>Requirement - Budget Create Date</t>
  </si>
  <si>
    <t>Requirement - Budget Year</t>
  </si>
  <si>
    <t>Requirement - Building Name</t>
  </si>
  <si>
    <t>Requirement - Building Number</t>
  </si>
  <si>
    <t>Requirement - Cancellation Authorization</t>
  </si>
  <si>
    <t>Requirement - Cancellation/Variance Reason</t>
  </si>
  <si>
    <t>Requirement - Category</t>
  </si>
  <si>
    <t>Requirement - Comments</t>
  </si>
  <si>
    <t>Requirement - Coordination Committee</t>
  </si>
  <si>
    <t>Requirement - Cost Benefit Verified</t>
  </si>
  <si>
    <t>Requirement - Cost/Benefit</t>
  </si>
  <si>
    <t>Requirement - County Name</t>
  </si>
  <si>
    <t>Requirement - Create Date</t>
  </si>
  <si>
    <t>Requirement - Created By</t>
  </si>
  <si>
    <t>Requirement - Currency</t>
  </si>
  <si>
    <t>Requirement - Current Estimate</t>
  </si>
  <si>
    <t>Requirement - Description</t>
  </si>
  <si>
    <t>Requirement - Design Status</t>
  </si>
  <si>
    <t>Requirement - Equity Among Courts</t>
  </si>
  <si>
    <t>Requirement - Estimated Cost</t>
  </si>
  <si>
    <t>Requirement - Estimated Cost (USD)</t>
  </si>
  <si>
    <t>Requirement - Feasibility</t>
  </si>
  <si>
    <t>Requirement - Files</t>
  </si>
  <si>
    <t>Requirement - Finish Date</t>
  </si>
  <si>
    <t>Requirement - FM Priority</t>
  </si>
  <si>
    <t>Requirement - FM Short Title</t>
  </si>
  <si>
    <t>Requirement - FM Status</t>
  </si>
  <si>
    <t>Requirement - FMU Tracking Number</t>
  </si>
  <si>
    <t>Requirement - Fund Date</t>
  </si>
  <si>
    <t>Requirement - Fund Responsibility</t>
  </si>
  <si>
    <t>Requirement - Fund Status</t>
  </si>
  <si>
    <t>Requirement - Green Action</t>
  </si>
  <si>
    <t>Requirement - High Level Category</t>
  </si>
  <si>
    <t>Requirement - ID</t>
  </si>
  <si>
    <t>Requirement - Inspection Date</t>
  </si>
  <si>
    <t>Requirement - Inspector</t>
  </si>
  <si>
    <t>Requirement - JCC Cost Percentage (%)</t>
  </si>
  <si>
    <t>Requirement - Justification and Effect (5-50)</t>
  </si>
  <si>
    <t>Requirement - Lead Unit</t>
  </si>
  <si>
    <t>Requirement - Less than $15k</t>
  </si>
  <si>
    <t>Requirement - Linked System</t>
  </si>
  <si>
    <t>Requirement - Locked</t>
  </si>
  <si>
    <t>Requirement - Modified By</t>
  </si>
  <si>
    <t>Requirement - Modified Date</t>
  </si>
  <si>
    <t>Requirement - On Hold?</t>
  </si>
  <si>
    <t>Requirement - Origin</t>
  </si>
  <si>
    <t>Requirement - Original Asset ID</t>
  </si>
  <si>
    <t>Requirement - Original Cost Estimate $</t>
  </si>
  <si>
    <t>Requirement - Override Action Date</t>
  </si>
  <si>
    <t>Requirement - Photo</t>
  </si>
  <si>
    <t>Requirement - Prime System</t>
  </si>
  <si>
    <t>Requirement - Priority</t>
  </si>
  <si>
    <t>Requirement - Project Manager</t>
  </si>
  <si>
    <t>Requirement - Project Type</t>
  </si>
  <si>
    <t>Requirement - Rank</t>
  </si>
  <si>
    <t>Requirement - Region Name</t>
  </si>
  <si>
    <t>Requirement - Reimbursable Reference Code</t>
  </si>
  <si>
    <t>Requirement - Renewal</t>
  </si>
  <si>
    <t>Requirement - Requirement ID</t>
  </si>
  <si>
    <t>Requirement - Requirement Name</t>
  </si>
  <si>
    <t>Requirement - Safety, Security Risk Management (5-25)</t>
  </si>
  <si>
    <t>Requirement - Scenario Name</t>
  </si>
  <si>
    <t>Requirement - Score</t>
  </si>
  <si>
    <t>Requirement - Sent Date</t>
  </si>
  <si>
    <t>Requirement - Sent Last Updated</t>
  </si>
  <si>
    <t>Requirement - Sent To</t>
  </si>
  <si>
    <t>Requirement - Service Provider</t>
  </si>
  <si>
    <t>Requirement - Shared Cost Approval</t>
  </si>
  <si>
    <t>Requirement - Status</t>
  </si>
  <si>
    <t>Requirement - System Group</t>
  </si>
  <si>
    <t>Requirement - SystemID</t>
  </si>
  <si>
    <t>Requirement - TCFMAC</t>
  </si>
  <si>
    <t>Requirement - TCFMAC Auth Cost  $</t>
  </si>
  <si>
    <t>Requirement - Total Score Rank</t>
  </si>
  <si>
    <t>Requirement - Uniformat Code</t>
  </si>
  <si>
    <t>Requirement - Vandalism Work Type</t>
  </si>
  <si>
    <t>Old Court</t>
  </si>
  <si>
    <t>24-A1</t>
  </si>
  <si>
    <t>Beyond Useful Life</t>
  </si>
  <si>
    <t>Previously Assessed</t>
  </si>
  <si>
    <t>Auto generated renewal for Single Story Superstructure - High Cost. System Description: It was not possible to observe the building superstructure, based on age it will require repairs in the future.</t>
  </si>
  <si>
    <t>Integrity</t>
  </si>
  <si>
    <t>FM-0019477</t>
  </si>
  <si>
    <t>B10 - Superstructure - Single Story Superstructure - High Cost</t>
  </si>
  <si>
    <t>B10-Superstructure</t>
  </si>
  <si>
    <t>FY5- Current FY +4</t>
  </si>
  <si>
    <t>Single Story Superstructure - High Cost Renewal</t>
  </si>
  <si>
    <t>Open</t>
  </si>
  <si>
    <t>Structure</t>
  </si>
  <si>
    <t>SYS-15354</t>
  </si>
  <si>
    <t>B10</t>
  </si>
  <si>
    <t>Pasadena Courthouse</t>
  </si>
  <si>
    <t>19-J1</t>
  </si>
  <si>
    <t>Auto generated renewal for Toilet Partitions - Average. System Description: [Restrooms are equipped with standard quality, ceiling-hung partitions.]</t>
  </si>
  <si>
    <t>Toilet Partitions - Average Renewal</t>
  </si>
  <si>
    <t>Unfunded</t>
  </si>
  <si>
    <t>FM-0054392</t>
  </si>
  <si>
    <t>SRO RM</t>
  </si>
  <si>
    <t>C1030 - Fittings - Toilet Partitions - Average</t>
  </si>
  <si>
    <t>Scope</t>
  </si>
  <si>
    <t>C1030-Fittings</t>
  </si>
  <si>
    <t>Pending</t>
  </si>
  <si>
    <t>Interior Construction and Conveyance</t>
  </si>
  <si>
    <t>SYS-28634</t>
  </si>
  <si>
    <t>C1030</t>
  </si>
  <si>
    <t>Auto generated renewal for GWB Taped and Finished. System Description: [GWB ceiling system over 8-ft above floor taped, finished and painted with primer and 2 finish coats.  Ceiling on suspension system or fastened to metal or wood furring.]</t>
  </si>
  <si>
    <t>GWB Taped and Finished Renewal</t>
  </si>
  <si>
    <t>FM-0054391</t>
  </si>
  <si>
    <t>C3030 - Ceiling Finishes - GWB Taped and Finished</t>
  </si>
  <si>
    <t>C3030-Ceiling Finishes</t>
  </si>
  <si>
    <t>SYS-28633</t>
  </si>
  <si>
    <t>C3030</t>
  </si>
  <si>
    <t>Auto generated renewal for Wood Windows. System Description: [The building includes wood framed exterior window units with insulating glass.]</t>
  </si>
  <si>
    <t>Wood Windows Renewal</t>
  </si>
  <si>
    <t>FM-0054390</t>
  </si>
  <si>
    <t>B2020 - Exterior Windows - Wood Windows</t>
  </si>
  <si>
    <t>B2020-Exterior Windows</t>
  </si>
  <si>
    <t>Exterior Enclosure</t>
  </si>
  <si>
    <t>SYS-28632</t>
  </si>
  <si>
    <t>B2020</t>
  </si>
  <si>
    <t>Auto generated renewal for Food Service Counter - High End. System Description: [Furnishings include deluxe quality food service tables, straight counters and curved counters.]</t>
  </si>
  <si>
    <t>Food Service Counter - High End Renewal</t>
  </si>
  <si>
    <t>FM-0054388</t>
  </si>
  <si>
    <t>E - Equipment and Furnishings - Food Service Counter - High End</t>
  </si>
  <si>
    <t>E-Equipment and Furnishings</t>
  </si>
  <si>
    <t>Equipment and Furnishings</t>
  </si>
  <si>
    <t>SYS-28630</t>
  </si>
  <si>
    <t>E</t>
  </si>
  <si>
    <t>Auto generated renewal for Raised Wood Paneling - Economy. System Description: [Interior wall finishes include economy grade raised wood paneling.]</t>
  </si>
  <si>
    <t>Raised Wood Paneling - Economy Renewal</t>
  </si>
  <si>
    <t>FM-0054387</t>
  </si>
  <si>
    <t>C3010 - Wall Finishes - Raised Wood Paneling - Economy</t>
  </si>
  <si>
    <t>C3010-Wall Finishes</t>
  </si>
  <si>
    <t>SYS-28629</t>
  </si>
  <si>
    <t>C3010</t>
  </si>
  <si>
    <t>Auto generated renewal for Distribution System - Medium Capacity. System Description: [Medium sized electrical distribution system.  Distribution system includes medium concentration of panelboards, boxes, wires, receptacles and cover plates.]</t>
  </si>
  <si>
    <t>Distribution System - Medium Capacity Renewal</t>
  </si>
  <si>
    <t>FM-0054384</t>
  </si>
  <si>
    <t>D5010 - Electrical Service and Distribution - Distribution System - Medium Capacity</t>
  </si>
  <si>
    <t>D5010-Electrical Service and Distribution</t>
  </si>
  <si>
    <t>Electrical System</t>
  </si>
  <si>
    <t>SYS-28626</t>
  </si>
  <si>
    <t>D5010</t>
  </si>
  <si>
    <t>Auto generated renewal for D5039 - LAN System - Average Density. System Description: [Building includes an average density local area network system.]</t>
  </si>
  <si>
    <t>D5039 - LAN System - Average Density Renewal</t>
  </si>
  <si>
    <t>FM-0054382</t>
  </si>
  <si>
    <t>D5039 - Local Area Networks - D5039 - LAN System - Average Density</t>
  </si>
  <si>
    <t>D5039-Local Area Networks</t>
  </si>
  <si>
    <t>SYS-28624</t>
  </si>
  <si>
    <t>D5039</t>
  </si>
  <si>
    <t>Auto generated renewal for GWB 2HR Rated Walls. System Description: [The building interior includes GWB, 2-hour rated partitions.]</t>
  </si>
  <si>
    <t>GWB 2HR Rated Walls Renewal</t>
  </si>
  <si>
    <t>FM-0054356</t>
  </si>
  <si>
    <t>C1010 - Partitions - GWB 2HR Rated Walls</t>
  </si>
  <si>
    <t>C1010-Partitions</t>
  </si>
  <si>
    <t>SYS-28598</t>
  </si>
  <si>
    <t>C1010</t>
  </si>
  <si>
    <t>Auto generated renewal for GWB Walls - Standard (Non-Painted). System Description: [The building interior includes standard GWB partitions, taped and finished, but not painted, with no insulation.]</t>
  </si>
  <si>
    <t>GWB Walls - Standard (Non-Painted) Renewal</t>
  </si>
  <si>
    <t>FM-0054355</t>
  </si>
  <si>
    <t>C1010 - Partitions - GWB Walls - Standard (Non-Painted)</t>
  </si>
  <si>
    <t>SYS-28597</t>
  </si>
  <si>
    <t>Auto generated renewal for Plaster Walls - Thin Coat. System Description: [The building interior walls consist of a thin coat of plaster.]</t>
  </si>
  <si>
    <t>Plaster Walls - Thin Coat Renewal</t>
  </si>
  <si>
    <t>FM-0054354</t>
  </si>
  <si>
    <t>C1010 - Partitions - Plaster Walls - Thin Coat</t>
  </si>
  <si>
    <t>SYS-28596</t>
  </si>
  <si>
    <t>Auto generated renewal for Folding Partitions - Economy. System Description: [The building interior includes economy folding partitions.]</t>
  </si>
  <si>
    <t>Folding Partitions - Economy Renewal</t>
  </si>
  <si>
    <t>FM-0054353</t>
  </si>
  <si>
    <t>C1010 - Partitions - Folding Partitions - Economy</t>
  </si>
  <si>
    <t>SYS-28595</t>
  </si>
  <si>
    <t>Auto generated renewal for Switchgear - Average Duty. System Description: [The building includes average switchgear for 10 watts per square foot.  The switchgear includes 400 amp, 208Y/120 volt capacity with breakers and instruments, and twenty feet of conduit and wire.]</t>
  </si>
  <si>
    <t>Switchgear - Average Duty Renewal</t>
  </si>
  <si>
    <t>FM-0054380</t>
  </si>
  <si>
    <t>D5010 - Electrical Service and Distribution - Switchgear - Average Duty</t>
  </si>
  <si>
    <t>SYS-28622</t>
  </si>
  <si>
    <t>Auto generated renewal for DDC System - Average. System Description: [HVAC controls include average DDC system for system optimization, basic pc control, moderate sensor types and quantities.]</t>
  </si>
  <si>
    <t>DDC System - Average Renewal</t>
  </si>
  <si>
    <t>FM-0054378</t>
  </si>
  <si>
    <t>D3060 - Controls and Instrumentation - DDC System - Average</t>
  </si>
  <si>
    <t>D3060-Controls and Instrumentation</t>
  </si>
  <si>
    <t>HVAC System</t>
  </si>
  <si>
    <t>SYS-28620</t>
  </si>
  <si>
    <t>D3060</t>
  </si>
  <si>
    <t>Auto generated renewal for Feeder - Average Service. System Description: [The electric service has an average electrical service feeder size, 400A at 600V.  Service feeder to include conduit and wire.]</t>
  </si>
  <si>
    <t>Feeder - Average Service Renewal</t>
  </si>
  <si>
    <t>FM-0054377</t>
  </si>
  <si>
    <t>D5010 - Electrical Service and Distribution - Feeder - Average Service</t>
  </si>
  <si>
    <t>SYS-28619</t>
  </si>
  <si>
    <t>Auto generated renewal for Doors - Special. System Description: [Interior doors include acoustical doors to STC 45 (typical usually 1-3/4-in. thick, if thicker use max price). Price includes door frame and hardware. Also use for lead lined doors often found in dental and medical (where xrays are taken), and shock absorbing doors with flexible frames up to 5 x 7 and interior storefront up to 3 x 7.]</t>
  </si>
  <si>
    <t>Doors - Special Renewal</t>
  </si>
  <si>
    <t>FM-0054376</t>
  </si>
  <si>
    <t>C1020 - Interior Doors - Doors - Special</t>
  </si>
  <si>
    <t>C1020-Interior Doors</t>
  </si>
  <si>
    <t>SYS-28618</t>
  </si>
  <si>
    <t>C1020</t>
  </si>
  <si>
    <t>Auto generated renewal for Rooftop Unitary AC - Elec. Heat/Cooling &gt; 10 Ton. System Description: [The HVAC system includes a packaged rooftop electric heating and cooling system with greater that 10 ton capacity.  System includes ductwork.]</t>
  </si>
  <si>
    <t>Rooftop Unitary AC - Elec. Heat/Cooling &gt; 10 Ton Renewal</t>
  </si>
  <si>
    <t>FM-0054374</t>
  </si>
  <si>
    <t>D3050 - Terminal and Package Units - Rooftop Unitary AC - Elec. Heat/Cooling &gt; 10 Ton</t>
  </si>
  <si>
    <t>D3050-Terminal and Package Units</t>
  </si>
  <si>
    <t>SYS-28616</t>
  </si>
  <si>
    <t>D3050</t>
  </si>
  <si>
    <t>Auto generated renewal for ACT System - Standard. System Description: [Standard suspended ACT ceiling system with 2 x 2 or 2 x 4 regular tiles in 15/16 or 9/16-in.  grids. Use add-ons as applicable.]</t>
  </si>
  <si>
    <t>ACT System - Standard Renewal</t>
  </si>
  <si>
    <t>FM-0054372</t>
  </si>
  <si>
    <t>C3030 - Ceiling Finishes - ACT System - Standard</t>
  </si>
  <si>
    <t>SYS-28614</t>
  </si>
  <si>
    <t>Auto generated renewal for Kitchenette - Cabinet, Counter and Sink. System Description: [The plumbing fixtures include kitchenette cabinet, counter and sink units.]</t>
  </si>
  <si>
    <t>Kitchenette - Cabinet, Counter and Sink Renewal</t>
  </si>
  <si>
    <t>FM-0054343</t>
  </si>
  <si>
    <t>D2010 - Plumbing Fixtures - Kitchenette - Cabinet, Counter and Sink</t>
  </si>
  <si>
    <t>D2010-Plumbing Fixtures</t>
  </si>
  <si>
    <t>Plumbing System</t>
  </si>
  <si>
    <t>SYS-28585</t>
  </si>
  <si>
    <t>D2010</t>
  </si>
  <si>
    <t>Auto generated renewal for Clock System - Small Building. System Description: [Centralized, automatic clock system for a small sized building.  Clock system includes head end equipment, single and double sided clocks, conduit, wire, electrician and helper time, and fittings.]</t>
  </si>
  <si>
    <t>Clock System - Small Building Renewal</t>
  </si>
  <si>
    <t>FM-0054365</t>
  </si>
  <si>
    <t>D5036 - Clock and Program Systems - Clock System - Small Building</t>
  </si>
  <si>
    <t>D5036-Clock and Program Systems</t>
  </si>
  <si>
    <t>SYS-28607</t>
  </si>
  <si>
    <t>D5036</t>
  </si>
  <si>
    <t>Room - Area</t>
  </si>
  <si>
    <t>Room - Comments</t>
  </si>
  <si>
    <t>Room - Create Date</t>
  </si>
  <si>
    <t>Room - Created By</t>
  </si>
  <si>
    <t>Room - Currency</t>
  </si>
  <si>
    <t>Room - Department</t>
  </si>
  <si>
    <t>Room - Description</t>
  </si>
  <si>
    <t>Room - Files</t>
  </si>
  <si>
    <t>Room - Floor</t>
  </si>
  <si>
    <t>Room - ID</t>
  </si>
  <si>
    <t>Room - Modified By</t>
  </si>
  <si>
    <t>Room - Modified Date</t>
  </si>
  <si>
    <t>Room - Number</t>
  </si>
  <si>
    <t>Room - Phone</t>
  </si>
  <si>
    <t>Room - Photo</t>
  </si>
  <si>
    <t>Room - Room Name</t>
  </si>
  <si>
    <t>Room - Use</t>
  </si>
  <si>
    <t>System - % Renew</t>
  </si>
  <si>
    <t>System - % Used(Age-Based)</t>
  </si>
  <si>
    <t>System - % Used(Observed)</t>
  </si>
  <si>
    <t>System - Adjustment Factor</t>
  </si>
  <si>
    <t>System - Age</t>
  </si>
  <si>
    <t>System - Building Name</t>
  </si>
  <si>
    <t>System - Building Number</t>
  </si>
  <si>
    <t>System - Comments</t>
  </si>
  <si>
    <t>System - Cost Difference</t>
  </si>
  <si>
    <t>System - County Name</t>
  </si>
  <si>
    <t>System - Create Date</t>
  </si>
  <si>
    <t>System - Created By</t>
  </si>
  <si>
    <t>System - Currency</t>
  </si>
  <si>
    <t>System - Date Inspected</t>
  </si>
  <si>
    <t>System - Default Quantity</t>
  </si>
  <si>
    <t>System - Description</t>
  </si>
  <si>
    <t>System - Files</t>
  </si>
  <si>
    <t>System - ID</t>
  </si>
  <si>
    <t>System - Inspector</t>
  </si>
  <si>
    <t>System - Is Year Installed Estimated</t>
  </si>
  <si>
    <t>System - Lifetime</t>
  </si>
  <si>
    <t>System - Linked Requirements</t>
  </si>
  <si>
    <t>System - Locked</t>
  </si>
  <si>
    <t>System - Modeled End Of Life</t>
  </si>
  <si>
    <t>System - Modeled Renewal Cost</t>
  </si>
  <si>
    <t>System - Modeled Renewal Date</t>
  </si>
  <si>
    <t>System - Modeled Renewal FY</t>
  </si>
  <si>
    <t>System - Modified By</t>
  </si>
  <si>
    <t>System - Modified Date</t>
  </si>
  <si>
    <t>System - Observed</t>
  </si>
  <si>
    <t>System - Origin</t>
  </si>
  <si>
    <t>System - Original AssetID</t>
  </si>
  <si>
    <t>System - Photos</t>
  </si>
  <si>
    <t>System - Quantity</t>
  </si>
  <si>
    <t>System - Region Name</t>
  </si>
  <si>
    <t>System - Renewal action Cost</t>
  </si>
  <si>
    <t>System - Renewal action FY</t>
  </si>
  <si>
    <t>System - Renewal Cost Difference</t>
  </si>
  <si>
    <t>System - Renewal FY Difference</t>
  </si>
  <si>
    <t>System - Renewal in sync</t>
  </si>
  <si>
    <t>System - Renewal Year(Age-Based)</t>
  </si>
  <si>
    <t>System - Renewal Year(Observed)</t>
  </si>
  <si>
    <t>System - Replacement Cost</t>
  </si>
  <si>
    <t>System - SCI</t>
  </si>
  <si>
    <t>System - System Condition Rating</t>
  </si>
  <si>
    <t>System - System Group</t>
  </si>
  <si>
    <t>System - System Name</t>
  </si>
  <si>
    <t>System - Uniformat</t>
  </si>
  <si>
    <t>System - Uniformat Code</t>
  </si>
  <si>
    <t>System - Unit Cost</t>
  </si>
  <si>
    <t>System - Unit Cost Basis</t>
  </si>
  <si>
    <t>System - Unit of Measure</t>
  </si>
  <si>
    <t>System - Year Installed</t>
  </si>
  <si>
    <t>System - Years Remaining(Age-Based)</t>
  </si>
  <si>
    <t>System - Years Remaining(Observed)</t>
  </si>
  <si>
    <t>Legal Bldg. Modular</t>
  </si>
  <si>
    <t>Z-05-A2</t>
  </si>
  <si>
    <t>Caisson: Ftprnt SF/1000 x Quantity = SF$</t>
  </si>
  <si>
    <t>RenewalCostSynch.gif</t>
  </si>
  <si>
    <t>Asset Perimeter</t>
  </si>
  <si>
    <t>This substructure includes concrete caissons, 50 ft. deep in wet or stable ground.</t>
  </si>
  <si>
    <t>SYS-1326</t>
  </si>
  <si>
    <t>eye.gif</t>
  </si>
  <si>
    <t>Caissons in Stable Ground</t>
  </si>
  <si>
    <t>A - Substructure</t>
  </si>
  <si>
    <t>SF</t>
  </si>
  <si>
    <t>Family Law Court</t>
  </si>
  <si>
    <t>33-A1</t>
  </si>
  <si>
    <t>Caps: Ftprnt SF/1000 x Quantity = SF$</t>
  </si>
  <si>
    <t>Asset Footprint</t>
  </si>
  <si>
    <t>The building substructure includes pile caps and piles 50 feet in length in clusters of 10 at each pile cap.</t>
  </si>
  <si>
    <t>SYS-1423</t>
  </si>
  <si>
    <t>agebased.gif</t>
  </si>
  <si>
    <t>Pile Foundations</t>
  </si>
  <si>
    <t>San Fernando Courthouse</t>
  </si>
  <si>
    <t>19-AC1</t>
  </si>
  <si>
    <t>10% of partition area</t>
  </si>
  <si>
    <t>Building wall coverings include 6 x 4 thin set ceramic decorator tile at medium price.  Tile job includes wainscot with bullnose trim.</t>
  </si>
  <si>
    <t>SYS-262</t>
  </si>
  <si>
    <t>icon_check.gif</t>
  </si>
  <si>
    <t>Ceramic Tiles</t>
  </si>
  <si>
    <t>C3010 - Wall Finishes</t>
  </si>
  <si>
    <t>Rancho Cucamonga Courthouse</t>
  </si>
  <si>
    <t>36-F1</t>
  </si>
  <si>
    <t>Adjustment factor increased due to the customer foundation of this facility that included a base isolation system.</t>
  </si>
  <si>
    <t>The building substructure includes a base isolation system that may include pile caps and piles 50 feet in length in clusters of 10 at each pile cap.</t>
  </si>
  <si>
    <t>SYS-551</t>
  </si>
  <si>
    <t>Hall of Justice (West)</t>
  </si>
  <si>
    <t>43-A2</t>
  </si>
  <si>
    <t>Per controller per car group.  Elevator controls replaced under FM-0022152.</t>
  </si>
  <si>
    <t>Conveying equipment controls. Master control cabinet and associated equipment.</t>
  </si>
  <si>
    <t>SYS-16775</t>
  </si>
  <si>
    <t>Elevator Controls - Motor Controller</t>
  </si>
  <si>
    <t>D1010 - Elevators and Lifts</t>
  </si>
  <si>
    <t>D1010</t>
  </si>
  <si>
    <t>Each</t>
  </si>
  <si>
    <t>Civic Center Courthouse</t>
  </si>
  <si>
    <t>38-A1</t>
  </si>
  <si>
    <t>SYS-1253</t>
  </si>
  <si>
    <t>temp</t>
  </si>
  <si>
    <t>temp RMD</t>
  </si>
  <si>
    <t>SYS-45014</t>
  </si>
  <si>
    <t>SYS-45425</t>
  </si>
  <si>
    <t>SYS-45416</t>
  </si>
  <si>
    <t>SYS-36042</t>
  </si>
  <si>
    <t>SYS-33758</t>
  </si>
  <si>
    <t>U.S. Post Office</t>
  </si>
  <si>
    <t>01-A3</t>
  </si>
  <si>
    <t>SYS-27680</t>
  </si>
  <si>
    <t>A1010 - Standard Foundations</t>
  </si>
  <si>
    <t>A1010</t>
  </si>
  <si>
    <t>Sweep Template</t>
  </si>
  <si>
    <t>SYS-26421</t>
  </si>
  <si>
    <t>Floor Raceway Systems</t>
  </si>
  <si>
    <t>D5093 - Floor Raceway Systems</t>
  </si>
  <si>
    <t>D5093</t>
  </si>
  <si>
    <t>SYS-26420</t>
  </si>
  <si>
    <t>Emergency Light &amp; Power Systems</t>
  </si>
  <si>
    <t>D5092 - Emergency Light and Power Systems</t>
  </si>
  <si>
    <t>D5092</t>
  </si>
  <si>
    <t>SYS-26419</t>
  </si>
  <si>
    <t>Grounding Systems</t>
  </si>
  <si>
    <t>D5091 - Grounding Systems</t>
  </si>
  <si>
    <t>D5091</t>
  </si>
  <si>
    <t>SYS-26418</t>
  </si>
  <si>
    <t>Other Electrical Systems</t>
  </si>
  <si>
    <t>D5090 - Other Electrical Systems</t>
  </si>
  <si>
    <t>D5090</t>
  </si>
  <si>
    <t>SYS-26417</t>
  </si>
  <si>
    <t>SYS-26416</t>
  </si>
  <si>
    <t>SYS-26415</t>
  </si>
  <si>
    <t>SYS-26414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</si>
</sst>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6"/>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1" fillId="2" borderId="0" xfId="0" applyFont="1" applyFill="1"/>
    <xf numFmtId="22" fontId="0" fillId="0" borderId="0" xfId="0" applyNumberFormat="1"/>
    <xf numFmtId="14" fontId="0" fillId="0" borderId="0" xfId="0" applyNumberFormat="1"/>
    <xf numFmtId="0" fontId="1" fillId="3" borderId="0" xfId="0" applyFont="1" applyFill="1"/>
    <xf numFmtId="0" fontId="0" fillId="0" borderId="0" xfId="0" applyAlignment="1">
      <alignment vertical="top"/>
    </xf>
    <xf numFmtId="22" fontId="0" fillId="0" borderId="0" xfId="0" applyNumberFormat="1" applyAlignment="1">
      <alignment vertical="top"/>
    </xf>
    <xf numFmtId="0" fontId="0" fillId="0" borderId="0" xfId="0" applyAlignment="1">
      <alignment vertical="top" wrapText="1"/>
    </xf>
    <xf numFmtId="0" fontId="3" fillId="2" borderId="0" xfId="0" applyFont="1" applyFill="1" applyAlignment="1">
      <alignment vertical="top" wrapText="1"/>
    </xf>
    <xf numFmtId="0" fontId="3" fillId="0" borderId="0" xfId="0" applyFont="1" applyFill="1" applyAlignment="1">
      <alignment vertical="top" wrapText="1"/>
    </xf>
    <xf numFmtId="0" fontId="0" fillId="0" borderId="0" xfId="0" applyAlignment="1">
      <alignment wrapText="1"/>
    </xf>
    <xf numFmtId="0" fontId="2" fillId="2" borderId="0" xfId="0" applyFont="1" applyFill="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Ho, Quyen" id="{3431A2AC-D3CD-4D0E-9D5A-E025CF7CF58A}" userId="Quyen.Ho@jud.ca.gov" providerId="PeoplePicker"/>
  <person displayName="O'Hagin, Harry" id="{87B4FC62-52F5-4558-BA98-1BE83FC77BF4}" userId="Harry.OHagin@jud.ca.gov" providerId="PeoplePicker"/>
  <person displayName="Derr, Michael" id="{CBBB71A4-9B7F-4F4D-8351-87856FC946E6}" userId="Michael.Derr@jud.ca.gov" providerId="PeoplePicker"/>
  <person displayName="Rodil, Antonio" id="{D18731EB-933A-48E4-BDEB-EA16108EEAF6}" userId="Antonio.Rodil@jud.ca.gov" providerId="PeoplePicker"/>
  <person displayName="Maharaj, Rajat" id="{84311C9D-8A31-44DD-91E3-EE3967B9CF94}" userId="Rajat.Maharaj@jud.ca.gov" providerId="PeoplePicker"/>
  <person displayName="Kumar, Anandkumar" id="{F084C296-FA1A-4775-91B5-AB15255C7D75}" userId="AnandKumar.Kumar@jud.ca.gov" providerId="PeoplePicker"/>
  <person displayName="O'Hagin, Harry" id="{8ED3A69F-FB7E-49B3-8934-AF8E1B7D2ABB}" userId="S::harry.ohagin@jud.ca.gov::71d8ecee-aa3b-4374-96ac-ac424be6080f" providerId="AD"/>
  <person displayName="Derr, Michael" id="{DC2A69EA-5C9D-4CCC-8596-E073B7E8B3D9}" userId="S::michael.derr@jud.ca.gov::fd79eb62-2ed5-4cda-aa79-a8eb1878caf7" providerId="AD"/>
  <person displayName="Maharaj, Rajat" id="{AEC7EF6F-687B-4D54-B793-FEF31E9B499A}" userId="S::Rajat.Maharaj@jud.ca.gov::20dbd3be-9870-4762-a0b2-40acbe55e724" providerId="AD"/>
  <person displayName="Kumar, Anandkumar" id="{F1A14F60-6C7E-43CA-9300-B1ACEBF9CFF9}" userId="S::AnandKumar.Kumar@jud.ca.gov::0f4e0279-a3f6-4bd4-b7f8-dc3468c1742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7-15T20:45:15.58" personId="{F1A14F60-6C7E-43CA-9300-B1ACEBF9CFF9}" id="{41BC88B8-EA2E-4851-A611-BC6E28F780D8}">
    <text>@Ho, Quyen @O'Hagin, Harry @Rodil, Antonio A summary of what is VFA will help the vendor to understand the data. My understanding is RFP will have the requirements and will be implemented in 2.0, and the data will migrate to the system.</text>
    <mentions>
      <mention mentionpersonId="{3431A2AC-D3CD-4D0E-9D5A-E025CF7CF58A}" mentionId="{BF02284E-51E8-49E7-B164-3195FB5DAFEF}" startIndex="0" length="10"/>
      <mention mentionpersonId="{87B4FC62-52F5-4558-BA98-1BE83FC77BF4}" mentionId="{1F73A376-2260-4D17-BC1B-C389DC8A4F7E}" startIndex="11" length="15"/>
      <mention mentionpersonId="{D18731EB-933A-48E4-BDEB-EA16108EEAF6}" mentionId="{65A748E7-B24F-4E97-BA5E-F332BB787BE4}" startIndex="27" length="15"/>
    </mentions>
  </threadedComment>
  <threadedComment ref="A1" dT="2021-07-19T18:06:01.34" personId="{8ED3A69F-FB7E-49B3-8934-AF8E1B7D2ABB}" id="{4668FBC1-7409-434C-9A43-C1EA20BEF0DE}" parentId="{41BC88B8-EA2E-4851-A611-BC6E28F780D8}">
    <text xml:space="preserve">@Maharaj, Rajat @Ho, Quyen Raj: Please provide a VFA Summary per Anand's feedback.  
</text>
    <mentions>
      <mention mentionpersonId="{84311C9D-8A31-44DD-91E3-EE3967B9CF94}" mentionId="{0F4E9BAF-795B-4418-A775-5C4E0D437784}" startIndex="0" length="15"/>
      <mention mentionpersonId="{3431A2AC-D3CD-4D0E-9D5A-E025CF7CF58A}" mentionId="{1933FF25-5452-46A8-8F98-5313CC4B49A7}" startIndex="16" length="10"/>
    </mentions>
  </threadedComment>
  <threadedComment ref="A1" dT="2021-07-22T22:42:55.57" personId="{AEC7EF6F-687B-4D54-B793-FEF31E9B499A}" id="{32CE5DAF-27DD-49F3-A1C1-BC7456635EDC}" parentId="{41BC88B8-EA2E-4851-A611-BC6E28F780D8}">
    <text>@Kumar, Anandkumar I have added the summary.</text>
    <mentions>
      <mention mentionpersonId="{F084C296-FA1A-4775-91B5-AB15255C7D75}" mentionId="{D0C647B6-34B7-48F3-BD6D-45DC7B7A4920}" startIndex="0" length="18"/>
    </mentions>
  </threadedComment>
  <threadedComment ref="A1" dT="2021-07-22T23:42:40.64" personId="{8ED3A69F-FB7E-49B3-8934-AF8E1B7D2ABB}" id="{D530471E-39BC-4B57-9CA1-F03F227DA7C2}" parentId="{41BC88B8-EA2E-4851-A611-BC6E28F780D8}">
    <text>@Derr, Michael @Maharaj, Rajat Michael:  Please note that Raj has added a VFA Summary for us.</text>
    <mentions>
      <mention mentionpersonId="{CBBB71A4-9B7F-4F4D-8351-87856FC946E6}" mentionId="{A55AC78E-67D8-49A7-A3CE-C3A8D67EC38B}" startIndex="0" length="14"/>
      <mention mentionpersonId="{84311C9D-8A31-44DD-91E3-EE3967B9CF94}" mentionId="{973DD12C-B79F-45FF-A263-0E1B7F09C1A0}" startIndex="15" length="15"/>
    </mentions>
  </threadedComment>
  <threadedComment ref="A1" dT="2021-07-22T23:51:33.52" personId="{DC2A69EA-5C9D-4CCC-8596-E073B7E8B3D9}" id="{71EF1C80-9FBF-475F-8D80-32BAF6642DD2}" parentId="{41BC88B8-EA2E-4851-A611-BC6E28F780D8}">
    <text xml:space="preserve">Thank you @O'Hagin, Harry and @Maharaj, Rajat </text>
    <mentions>
      <mention mentionpersonId="{87B4FC62-52F5-4558-BA98-1BE83FC77BF4}" mentionId="{626E960B-E76A-41B9-B837-A25D6EF33C61}" startIndex="10" length="15"/>
      <mention mentionpersonId="{84311C9D-8A31-44DD-91E3-EE3967B9CF94}" mentionId="{1F042FFB-75E3-469D-88C1-C391600E4FB5}" startIndex="30" length="15"/>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3509-6887-46A4-AB3B-752B915FB744}">
  <dimension ref="A1:G14"/>
  <sheetViews>
    <sheetView tabSelected="1" workbookViewId="0">
      <selection sqref="A1:C1"/>
    </sheetView>
  </sheetViews>
  <sheetFormatPr defaultRowHeight="15" x14ac:dyDescent="0.25"/>
  <cols>
    <col min="1" max="1" width="27.85546875" customWidth="1"/>
    <col min="2" max="2" width="11.140625" customWidth="1"/>
    <col min="3" max="3" width="12.5703125" customWidth="1"/>
  </cols>
  <sheetData>
    <row r="1" spans="1:7" ht="21" x14ac:dyDescent="0.35">
      <c r="A1" s="12" t="s">
        <v>0</v>
      </c>
      <c r="B1" s="12"/>
      <c r="C1" s="12"/>
    </row>
    <row r="3" spans="1:7" ht="108" customHeight="1" x14ac:dyDescent="0.25">
      <c r="A3" s="13" t="s">
        <v>1</v>
      </c>
      <c r="B3" s="13"/>
      <c r="C3" s="13"/>
    </row>
    <row r="4" spans="1:7" x14ac:dyDescent="0.25">
      <c r="G4" s="11"/>
    </row>
    <row r="5" spans="1:7" s="1" customFormat="1" x14ac:dyDescent="0.25">
      <c r="A5" s="2" t="s">
        <v>2</v>
      </c>
      <c r="B5" s="2" t="s">
        <v>3</v>
      </c>
      <c r="C5" s="2" t="s">
        <v>4</v>
      </c>
    </row>
    <row r="6" spans="1:7" x14ac:dyDescent="0.25">
      <c r="A6" t="s">
        <v>5</v>
      </c>
      <c r="B6">
        <v>48</v>
      </c>
      <c r="C6">
        <v>78657</v>
      </c>
    </row>
    <row r="7" spans="1:7" x14ac:dyDescent="0.25">
      <c r="A7" t="s">
        <v>6</v>
      </c>
      <c r="B7">
        <v>12</v>
      </c>
      <c r="C7">
        <v>1206</v>
      </c>
    </row>
    <row r="8" spans="1:7" x14ac:dyDescent="0.25">
      <c r="A8" t="s">
        <v>7</v>
      </c>
      <c r="B8">
        <v>152</v>
      </c>
      <c r="C8">
        <v>1206</v>
      </c>
    </row>
    <row r="9" spans="1:7" x14ac:dyDescent="0.25">
      <c r="A9" t="s">
        <v>8</v>
      </c>
      <c r="B9">
        <v>30</v>
      </c>
      <c r="C9">
        <v>126</v>
      </c>
    </row>
    <row r="10" spans="1:7" x14ac:dyDescent="0.25">
      <c r="A10" t="s">
        <v>9</v>
      </c>
      <c r="B10">
        <v>12</v>
      </c>
      <c r="C10">
        <v>103932</v>
      </c>
    </row>
    <row r="11" spans="1:7" x14ac:dyDescent="0.25">
      <c r="A11" t="s">
        <v>10</v>
      </c>
      <c r="B11">
        <v>17</v>
      </c>
      <c r="C11">
        <v>8</v>
      </c>
    </row>
    <row r="12" spans="1:7" x14ac:dyDescent="0.25">
      <c r="A12" t="s">
        <v>11</v>
      </c>
      <c r="B12">
        <v>86</v>
      </c>
      <c r="C12">
        <v>79749</v>
      </c>
    </row>
    <row r="13" spans="1:7" x14ac:dyDescent="0.25">
      <c r="A13" t="s">
        <v>12</v>
      </c>
      <c r="B13">
        <v>17</v>
      </c>
      <c r="C13">
        <v>1206</v>
      </c>
    </row>
    <row r="14" spans="1:7" x14ac:dyDescent="0.25">
      <c r="A14" t="s">
        <v>13</v>
      </c>
      <c r="B14">
        <v>55</v>
      </c>
      <c r="C14">
        <v>69728</v>
      </c>
    </row>
  </sheetData>
  <mergeCells count="2">
    <mergeCell ref="A1:C1"/>
    <mergeCell ref="A3:C3"/>
  </mergeCells>
  <pageMargins left="0.7" right="0.7" top="0.75" bottom="0.75" header="0.3" footer="0.3"/>
  <pageSetup orientation="portrait" horizontalDpi="4294967293"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DDBB9-EAF3-419D-875A-8AC861599D69}">
  <dimension ref="A1:BC21"/>
  <sheetViews>
    <sheetView zoomScaleNormal="100" workbookViewId="0">
      <selection activeCell="AY2" sqref="AY2:AY12"/>
    </sheetView>
  </sheetViews>
  <sheetFormatPr defaultColWidth="35.42578125" defaultRowHeight="15" x14ac:dyDescent="0.25"/>
  <sheetData>
    <row r="1" spans="1:55" s="5" customFormat="1" x14ac:dyDescent="0.25">
      <c r="A1" s="5" t="s">
        <v>907</v>
      </c>
      <c r="B1" s="5" t="s">
        <v>908</v>
      </c>
      <c r="C1" s="5" t="s">
        <v>909</v>
      </c>
      <c r="D1" s="5" t="s">
        <v>910</v>
      </c>
      <c r="E1" s="5" t="s">
        <v>911</v>
      </c>
      <c r="F1" s="5" t="s">
        <v>912</v>
      </c>
      <c r="G1" s="5" t="s">
        <v>913</v>
      </c>
      <c r="H1" s="5" t="s">
        <v>914</v>
      </c>
      <c r="I1" s="5" t="s">
        <v>915</v>
      </c>
      <c r="J1" s="5" t="s">
        <v>916</v>
      </c>
      <c r="K1" s="5" t="s">
        <v>917</v>
      </c>
      <c r="L1" s="5" t="s">
        <v>918</v>
      </c>
      <c r="M1" s="5" t="s">
        <v>919</v>
      </c>
      <c r="N1" s="5" t="s">
        <v>920</v>
      </c>
      <c r="O1" s="5" t="s">
        <v>921</v>
      </c>
      <c r="P1" s="5" t="s">
        <v>922</v>
      </c>
      <c r="Q1" s="5" t="s">
        <v>923</v>
      </c>
      <c r="R1" s="5" t="s">
        <v>924</v>
      </c>
      <c r="S1" s="5" t="s">
        <v>925</v>
      </c>
      <c r="T1" s="5" t="s">
        <v>926</v>
      </c>
      <c r="U1" s="5" t="s">
        <v>927</v>
      </c>
      <c r="V1" s="5" t="s">
        <v>928</v>
      </c>
      <c r="W1" s="5" t="s">
        <v>929</v>
      </c>
      <c r="X1" s="5" t="s">
        <v>930</v>
      </c>
      <c r="Y1" s="5" t="s">
        <v>931</v>
      </c>
      <c r="Z1" s="5" t="s">
        <v>932</v>
      </c>
      <c r="AA1" s="5" t="s">
        <v>933</v>
      </c>
      <c r="AB1" s="5" t="s">
        <v>934</v>
      </c>
      <c r="AC1" s="5" t="s">
        <v>935</v>
      </c>
      <c r="AD1" s="5" t="s">
        <v>936</v>
      </c>
      <c r="AE1" s="5" t="s">
        <v>937</v>
      </c>
      <c r="AF1" s="5" t="s">
        <v>938</v>
      </c>
      <c r="AG1" s="5" t="s">
        <v>939</v>
      </c>
      <c r="AH1" s="5" t="s">
        <v>940</v>
      </c>
      <c r="AI1" s="5" t="s">
        <v>941</v>
      </c>
      <c r="AJ1" s="5" t="s">
        <v>942</v>
      </c>
      <c r="AK1" s="5" t="s">
        <v>943</v>
      </c>
      <c r="AL1" s="5" t="s">
        <v>944</v>
      </c>
      <c r="AM1" s="5" t="s">
        <v>945</v>
      </c>
      <c r="AN1" s="5" t="s">
        <v>946</v>
      </c>
      <c r="AO1" s="5" t="s">
        <v>947</v>
      </c>
      <c r="AP1" s="5" t="s">
        <v>948</v>
      </c>
      <c r="AQ1" s="5" t="s">
        <v>949</v>
      </c>
      <c r="AR1" s="5" t="s">
        <v>950</v>
      </c>
      <c r="AS1" s="5" t="s">
        <v>951</v>
      </c>
      <c r="AT1" s="5" t="s">
        <v>952</v>
      </c>
      <c r="AU1" s="5" t="s">
        <v>953</v>
      </c>
      <c r="AV1" s="5" t="s">
        <v>954</v>
      </c>
      <c r="AW1" s="5" t="s">
        <v>955</v>
      </c>
      <c r="AX1" s="5" t="s">
        <v>956</v>
      </c>
      <c r="AY1" s="5" t="s">
        <v>957</v>
      </c>
      <c r="AZ1" s="5" t="s">
        <v>958</v>
      </c>
      <c r="BA1" s="5" t="s">
        <v>959</v>
      </c>
      <c r="BB1" s="5" t="s">
        <v>960</v>
      </c>
      <c r="BC1" s="5" t="s">
        <v>961</v>
      </c>
    </row>
    <row r="2" spans="1:55" x14ac:dyDescent="0.25">
      <c r="A2">
        <v>0</v>
      </c>
      <c r="B2">
        <v>28</v>
      </c>
      <c r="C2">
        <v>8</v>
      </c>
      <c r="D2">
        <v>1.32</v>
      </c>
      <c r="E2">
        <v>21</v>
      </c>
      <c r="F2" t="s">
        <v>962</v>
      </c>
      <c r="G2" t="s">
        <v>963</v>
      </c>
      <c r="H2" t="s">
        <v>964</v>
      </c>
      <c r="I2" t="s">
        <v>965</v>
      </c>
      <c r="J2" t="s">
        <v>108</v>
      </c>
      <c r="K2" s="3">
        <v>38855.615277777775</v>
      </c>
      <c r="L2" t="s">
        <v>109</v>
      </c>
      <c r="M2" t="s">
        <v>66</v>
      </c>
      <c r="N2" s="4">
        <v>38855</v>
      </c>
      <c r="O2" t="s">
        <v>966</v>
      </c>
      <c r="P2" t="s">
        <v>967</v>
      </c>
      <c r="Q2">
        <v>0</v>
      </c>
      <c r="R2" t="s">
        <v>968</v>
      </c>
      <c r="T2" t="b">
        <v>1</v>
      </c>
      <c r="U2">
        <v>75</v>
      </c>
      <c r="V2">
        <v>0</v>
      </c>
      <c r="W2" t="b">
        <v>0</v>
      </c>
      <c r="X2">
        <v>2075</v>
      </c>
      <c r="Y2">
        <v>0</v>
      </c>
      <c r="Z2" s="4">
        <v>64057</v>
      </c>
      <c r="AA2">
        <v>2075</v>
      </c>
      <c r="AB2" t="s">
        <v>109</v>
      </c>
      <c r="AC2" s="3">
        <v>39751.740277777775</v>
      </c>
      <c r="AD2" t="s">
        <v>969</v>
      </c>
      <c r="AE2" t="s">
        <v>71</v>
      </c>
      <c r="AG2">
        <v>0</v>
      </c>
      <c r="AH2">
        <v>1600</v>
      </c>
      <c r="AI2" t="s">
        <v>111</v>
      </c>
      <c r="AJ2">
        <v>0</v>
      </c>
      <c r="AK2">
        <v>2075</v>
      </c>
      <c r="AL2">
        <v>0</v>
      </c>
      <c r="AM2" t="s">
        <v>351</v>
      </c>
      <c r="AO2">
        <v>2075</v>
      </c>
      <c r="AP2">
        <v>2075</v>
      </c>
      <c r="AQ2">
        <v>5000</v>
      </c>
      <c r="AR2">
        <v>0</v>
      </c>
      <c r="AT2" t="s">
        <v>754</v>
      </c>
      <c r="AU2" t="s">
        <v>970</v>
      </c>
      <c r="AV2" t="s">
        <v>971</v>
      </c>
      <c r="AW2" t="s">
        <v>591</v>
      </c>
      <c r="AX2">
        <v>250</v>
      </c>
      <c r="AY2">
        <v>250</v>
      </c>
      <c r="AZ2" t="s">
        <v>972</v>
      </c>
      <c r="BA2">
        <v>2000</v>
      </c>
      <c r="BB2">
        <v>54</v>
      </c>
      <c r="BC2">
        <v>69</v>
      </c>
    </row>
    <row r="3" spans="1:55" x14ac:dyDescent="0.25">
      <c r="A3">
        <v>0</v>
      </c>
      <c r="B3">
        <v>30.6666666666666</v>
      </c>
      <c r="D3">
        <v>1.32</v>
      </c>
      <c r="E3">
        <v>23</v>
      </c>
      <c r="F3" t="s">
        <v>973</v>
      </c>
      <c r="G3" t="s">
        <v>974</v>
      </c>
      <c r="H3" t="s">
        <v>975</v>
      </c>
      <c r="I3" t="s">
        <v>965</v>
      </c>
      <c r="J3" t="s">
        <v>499</v>
      </c>
      <c r="K3" s="3">
        <v>38854.611805555556</v>
      </c>
      <c r="L3" t="s">
        <v>109</v>
      </c>
      <c r="M3" t="s">
        <v>66</v>
      </c>
      <c r="O3" t="s">
        <v>976</v>
      </c>
      <c r="P3" t="s">
        <v>977</v>
      </c>
      <c r="Q3">
        <v>0</v>
      </c>
      <c r="R3" t="s">
        <v>978</v>
      </c>
      <c r="T3" t="b">
        <v>0</v>
      </c>
      <c r="U3">
        <v>75</v>
      </c>
      <c r="V3">
        <v>0</v>
      </c>
      <c r="W3" t="b">
        <v>0</v>
      </c>
      <c r="X3">
        <v>2073</v>
      </c>
      <c r="Y3">
        <v>0</v>
      </c>
      <c r="Z3" s="4">
        <v>63190</v>
      </c>
      <c r="AA3">
        <v>2073</v>
      </c>
      <c r="AB3" t="s">
        <v>109</v>
      </c>
      <c r="AC3" s="3">
        <v>43692.65902777778</v>
      </c>
      <c r="AD3" t="s">
        <v>979</v>
      </c>
      <c r="AE3" t="s">
        <v>71</v>
      </c>
      <c r="AG3">
        <v>0</v>
      </c>
      <c r="AH3">
        <v>1600</v>
      </c>
      <c r="AI3" t="s">
        <v>127</v>
      </c>
      <c r="AJ3">
        <v>0</v>
      </c>
      <c r="AK3">
        <v>2073</v>
      </c>
      <c r="AL3">
        <v>0</v>
      </c>
      <c r="AM3" t="s">
        <v>351</v>
      </c>
      <c r="AO3">
        <v>2073</v>
      </c>
      <c r="AQ3">
        <v>5000</v>
      </c>
      <c r="AR3">
        <v>0</v>
      </c>
      <c r="AT3" t="s">
        <v>754</v>
      </c>
      <c r="AU3" t="s">
        <v>980</v>
      </c>
      <c r="AV3" t="s">
        <v>971</v>
      </c>
      <c r="AW3" t="s">
        <v>591</v>
      </c>
      <c r="AX3">
        <v>250</v>
      </c>
      <c r="AY3">
        <v>250</v>
      </c>
      <c r="AZ3" t="s">
        <v>972</v>
      </c>
      <c r="BA3">
        <v>1998</v>
      </c>
      <c r="BB3">
        <v>52</v>
      </c>
    </row>
    <row r="4" spans="1:55" x14ac:dyDescent="0.25">
      <c r="A4">
        <v>0</v>
      </c>
      <c r="B4">
        <v>100</v>
      </c>
      <c r="C4">
        <v>60</v>
      </c>
      <c r="D4">
        <v>1.32</v>
      </c>
      <c r="E4">
        <v>37</v>
      </c>
      <c r="F4" t="s">
        <v>981</v>
      </c>
      <c r="G4" t="s">
        <v>982</v>
      </c>
      <c r="H4" t="s">
        <v>983</v>
      </c>
      <c r="I4" t="s">
        <v>965</v>
      </c>
      <c r="J4" t="s">
        <v>125</v>
      </c>
      <c r="K4" s="3">
        <v>38843.614583333336</v>
      </c>
      <c r="L4" t="s">
        <v>109</v>
      </c>
      <c r="M4" t="s">
        <v>66</v>
      </c>
      <c r="N4" s="4">
        <v>38828</v>
      </c>
      <c r="P4" t="s">
        <v>984</v>
      </c>
      <c r="Q4">
        <v>0</v>
      </c>
      <c r="R4" t="s">
        <v>985</v>
      </c>
      <c r="T4" t="b">
        <v>0</v>
      </c>
      <c r="U4">
        <v>20</v>
      </c>
      <c r="V4">
        <v>1</v>
      </c>
      <c r="W4" t="b">
        <v>0</v>
      </c>
      <c r="X4">
        <v>2014</v>
      </c>
      <c r="Y4">
        <v>0</v>
      </c>
      <c r="Z4" s="4">
        <v>41750</v>
      </c>
      <c r="AA4">
        <v>2014</v>
      </c>
      <c r="AB4" t="s">
        <v>109</v>
      </c>
      <c r="AC4" s="3">
        <v>43692.668055555558</v>
      </c>
      <c r="AD4" t="s">
        <v>969</v>
      </c>
      <c r="AE4" t="s">
        <v>71</v>
      </c>
      <c r="AG4">
        <v>0</v>
      </c>
      <c r="AH4">
        <v>1600</v>
      </c>
      <c r="AI4" t="s">
        <v>127</v>
      </c>
      <c r="AJ4">
        <v>0</v>
      </c>
      <c r="AK4">
        <v>2014</v>
      </c>
      <c r="AL4">
        <v>0</v>
      </c>
      <c r="AM4" t="s">
        <v>351</v>
      </c>
      <c r="AN4" t="s">
        <v>986</v>
      </c>
      <c r="AO4">
        <v>2004</v>
      </c>
      <c r="AP4">
        <v>2014</v>
      </c>
      <c r="AQ4">
        <v>5000</v>
      </c>
      <c r="AR4">
        <v>0</v>
      </c>
      <c r="AT4" t="s">
        <v>768</v>
      </c>
      <c r="AU4" t="s">
        <v>987</v>
      </c>
      <c r="AV4" t="s">
        <v>988</v>
      </c>
      <c r="AW4" t="s">
        <v>800</v>
      </c>
      <c r="AX4">
        <v>250</v>
      </c>
      <c r="AY4">
        <v>250</v>
      </c>
      <c r="AZ4" t="s">
        <v>972</v>
      </c>
      <c r="BA4">
        <v>1984</v>
      </c>
      <c r="BB4">
        <v>0</v>
      </c>
      <c r="BC4">
        <v>8</v>
      </c>
    </row>
    <row r="5" spans="1:55" x14ac:dyDescent="0.25">
      <c r="A5">
        <v>0</v>
      </c>
      <c r="B5">
        <v>48</v>
      </c>
      <c r="C5">
        <v>28</v>
      </c>
      <c r="D5">
        <v>1.32</v>
      </c>
      <c r="E5">
        <v>36</v>
      </c>
      <c r="F5" t="s">
        <v>989</v>
      </c>
      <c r="G5" t="s">
        <v>990</v>
      </c>
      <c r="H5" t="s">
        <v>991</v>
      </c>
      <c r="I5" t="s">
        <v>965</v>
      </c>
      <c r="J5" t="s">
        <v>101</v>
      </c>
      <c r="K5" s="3">
        <v>38855.438888888886</v>
      </c>
      <c r="L5" t="s">
        <v>109</v>
      </c>
      <c r="M5" t="s">
        <v>66</v>
      </c>
      <c r="N5" s="4">
        <v>38855</v>
      </c>
      <c r="O5" t="s">
        <v>976</v>
      </c>
      <c r="P5" t="s">
        <v>992</v>
      </c>
      <c r="Q5">
        <v>0</v>
      </c>
      <c r="R5" t="s">
        <v>993</v>
      </c>
      <c r="T5" t="b">
        <v>0</v>
      </c>
      <c r="U5">
        <v>75</v>
      </c>
      <c r="V5">
        <v>0</v>
      </c>
      <c r="W5" t="b">
        <v>0</v>
      </c>
      <c r="X5">
        <v>2060</v>
      </c>
      <c r="Y5">
        <v>0</v>
      </c>
      <c r="Z5" s="4">
        <v>58579</v>
      </c>
      <c r="AA5">
        <v>2060</v>
      </c>
      <c r="AB5" t="s">
        <v>109</v>
      </c>
      <c r="AC5" s="3">
        <v>43692.667361111111</v>
      </c>
      <c r="AD5" t="s">
        <v>969</v>
      </c>
      <c r="AE5" t="s">
        <v>71</v>
      </c>
      <c r="AG5">
        <v>0</v>
      </c>
      <c r="AH5">
        <v>1600</v>
      </c>
      <c r="AI5" t="s">
        <v>127</v>
      </c>
      <c r="AJ5">
        <v>0</v>
      </c>
      <c r="AK5">
        <v>2060</v>
      </c>
      <c r="AL5">
        <v>0</v>
      </c>
      <c r="AM5" t="s">
        <v>351</v>
      </c>
      <c r="AO5">
        <v>2060</v>
      </c>
      <c r="AP5">
        <v>2060</v>
      </c>
      <c r="AQ5">
        <v>5000</v>
      </c>
      <c r="AR5">
        <v>0</v>
      </c>
      <c r="AT5" t="s">
        <v>754</v>
      </c>
      <c r="AU5" t="s">
        <v>980</v>
      </c>
      <c r="AV5" t="s">
        <v>971</v>
      </c>
      <c r="AW5" t="s">
        <v>591</v>
      </c>
      <c r="AX5">
        <v>250</v>
      </c>
      <c r="AY5">
        <v>250</v>
      </c>
      <c r="AZ5" t="s">
        <v>972</v>
      </c>
      <c r="BA5">
        <v>1985</v>
      </c>
      <c r="BB5">
        <v>39</v>
      </c>
      <c r="BC5">
        <v>54</v>
      </c>
    </row>
    <row r="6" spans="1:55" x14ac:dyDescent="0.25">
      <c r="A6">
        <v>0</v>
      </c>
      <c r="B6">
        <v>40</v>
      </c>
      <c r="C6">
        <v>0</v>
      </c>
      <c r="D6">
        <v>1.32</v>
      </c>
      <c r="E6">
        <v>8</v>
      </c>
      <c r="F6" t="s">
        <v>994</v>
      </c>
      <c r="G6" t="s">
        <v>995</v>
      </c>
      <c r="H6" t="s">
        <v>996</v>
      </c>
      <c r="I6" t="s">
        <v>965</v>
      </c>
      <c r="J6" t="s">
        <v>172</v>
      </c>
      <c r="K6" s="3">
        <v>40113.698611111111</v>
      </c>
      <c r="L6" t="s">
        <v>109</v>
      </c>
      <c r="M6" t="s">
        <v>66</v>
      </c>
      <c r="N6" s="4">
        <v>40099</v>
      </c>
      <c r="P6" t="s">
        <v>997</v>
      </c>
      <c r="Q6">
        <v>0</v>
      </c>
      <c r="R6" t="s">
        <v>998</v>
      </c>
      <c r="T6" t="b">
        <v>1</v>
      </c>
      <c r="U6">
        <v>20</v>
      </c>
      <c r="V6">
        <v>1</v>
      </c>
      <c r="W6" t="b">
        <v>0</v>
      </c>
      <c r="X6">
        <v>2029</v>
      </c>
      <c r="Y6">
        <v>0</v>
      </c>
      <c r="Z6" s="4">
        <v>47404</v>
      </c>
      <c r="AA6">
        <v>2030</v>
      </c>
      <c r="AB6" t="s">
        <v>109</v>
      </c>
      <c r="AC6" s="3">
        <v>43692.661805555559</v>
      </c>
      <c r="AD6" t="s">
        <v>969</v>
      </c>
      <c r="AE6" t="s">
        <v>71</v>
      </c>
      <c r="AG6">
        <v>1</v>
      </c>
      <c r="AH6">
        <v>1600</v>
      </c>
      <c r="AI6" t="s">
        <v>174</v>
      </c>
      <c r="AJ6">
        <v>0</v>
      </c>
      <c r="AK6">
        <v>2030</v>
      </c>
      <c r="AL6">
        <v>0</v>
      </c>
      <c r="AM6" t="s">
        <v>351</v>
      </c>
      <c r="AN6" t="s">
        <v>986</v>
      </c>
      <c r="AO6">
        <v>2033</v>
      </c>
      <c r="AP6">
        <v>2030</v>
      </c>
      <c r="AQ6">
        <v>5000</v>
      </c>
      <c r="AR6">
        <v>0</v>
      </c>
      <c r="AT6" t="s">
        <v>768</v>
      </c>
      <c r="AU6" t="s">
        <v>999</v>
      </c>
      <c r="AV6" t="s">
        <v>1000</v>
      </c>
      <c r="AW6" t="s">
        <v>1001</v>
      </c>
      <c r="AX6">
        <v>250</v>
      </c>
      <c r="AY6">
        <v>250</v>
      </c>
      <c r="AZ6" t="s">
        <v>1002</v>
      </c>
      <c r="BA6">
        <v>2013</v>
      </c>
      <c r="BB6">
        <v>12</v>
      </c>
      <c r="BC6">
        <v>20</v>
      </c>
    </row>
    <row r="7" spans="1:55" x14ac:dyDescent="0.25">
      <c r="A7">
        <v>0</v>
      </c>
      <c r="B7">
        <v>30.6666666666666</v>
      </c>
      <c r="D7">
        <v>1.32</v>
      </c>
      <c r="E7">
        <v>23</v>
      </c>
      <c r="F7" t="s">
        <v>1003</v>
      </c>
      <c r="G7" t="s">
        <v>1004</v>
      </c>
      <c r="H7" t="s">
        <v>975</v>
      </c>
      <c r="I7" t="s">
        <v>965</v>
      </c>
      <c r="J7" t="s">
        <v>545</v>
      </c>
      <c r="K7" s="3">
        <v>38853.661111111112</v>
      </c>
      <c r="L7" t="s">
        <v>109</v>
      </c>
      <c r="M7" t="s">
        <v>66</v>
      </c>
      <c r="O7" t="s">
        <v>976</v>
      </c>
      <c r="P7" t="s">
        <v>977</v>
      </c>
      <c r="Q7">
        <v>0</v>
      </c>
      <c r="R7" t="s">
        <v>1005</v>
      </c>
      <c r="T7" t="b">
        <v>0</v>
      </c>
      <c r="U7">
        <v>75</v>
      </c>
      <c r="V7">
        <v>0</v>
      </c>
      <c r="W7" t="b">
        <v>0</v>
      </c>
      <c r="X7">
        <v>2073</v>
      </c>
      <c r="Y7">
        <v>0</v>
      </c>
      <c r="Z7" s="4">
        <v>63190</v>
      </c>
      <c r="AA7">
        <v>2073</v>
      </c>
      <c r="AB7" t="s">
        <v>109</v>
      </c>
      <c r="AC7" s="3">
        <v>43692.649305555555</v>
      </c>
      <c r="AD7" t="s">
        <v>979</v>
      </c>
      <c r="AE7" t="s">
        <v>71</v>
      </c>
      <c r="AG7">
        <v>0</v>
      </c>
      <c r="AH7">
        <v>1600</v>
      </c>
      <c r="AI7" t="s">
        <v>174</v>
      </c>
      <c r="AJ7">
        <v>0</v>
      </c>
      <c r="AK7">
        <v>2073</v>
      </c>
      <c r="AL7">
        <v>0</v>
      </c>
      <c r="AM7" t="s">
        <v>351</v>
      </c>
      <c r="AO7">
        <v>2073</v>
      </c>
      <c r="AQ7">
        <v>5000</v>
      </c>
      <c r="AR7">
        <v>0</v>
      </c>
      <c r="AT7" t="s">
        <v>754</v>
      </c>
      <c r="AU7" t="s">
        <v>980</v>
      </c>
      <c r="AV7" t="s">
        <v>971</v>
      </c>
      <c r="AW7" t="s">
        <v>591</v>
      </c>
      <c r="AX7">
        <v>250</v>
      </c>
      <c r="AY7">
        <v>250</v>
      </c>
      <c r="AZ7" t="s">
        <v>972</v>
      </c>
      <c r="BA7">
        <v>1998</v>
      </c>
      <c r="BB7">
        <v>52</v>
      </c>
    </row>
    <row r="8" spans="1:55" x14ac:dyDescent="0.25">
      <c r="A8">
        <v>0</v>
      </c>
      <c r="B8">
        <v>100</v>
      </c>
      <c r="C8">
        <v>60</v>
      </c>
      <c r="D8">
        <v>1.32</v>
      </c>
      <c r="E8">
        <v>37</v>
      </c>
      <c r="F8" t="s">
        <v>1006</v>
      </c>
      <c r="G8">
        <v>1</v>
      </c>
      <c r="H8" t="s">
        <v>983</v>
      </c>
      <c r="I8" t="s">
        <v>965</v>
      </c>
      <c r="J8" t="s">
        <v>1007</v>
      </c>
      <c r="K8" s="3">
        <v>43665.297222222223</v>
      </c>
      <c r="L8" t="s">
        <v>109</v>
      </c>
      <c r="M8" t="s">
        <v>66</v>
      </c>
      <c r="N8" s="4">
        <v>38828</v>
      </c>
      <c r="P8" t="s">
        <v>984</v>
      </c>
      <c r="Q8">
        <v>0</v>
      </c>
      <c r="R8" t="s">
        <v>1008</v>
      </c>
      <c r="T8" t="b">
        <v>0</v>
      </c>
      <c r="U8">
        <v>20</v>
      </c>
      <c r="V8">
        <v>1</v>
      </c>
      <c r="W8" t="b">
        <v>0</v>
      </c>
      <c r="X8">
        <v>2014</v>
      </c>
      <c r="Y8">
        <v>0</v>
      </c>
      <c r="Z8" s="4">
        <v>41750</v>
      </c>
      <c r="AA8">
        <v>2014</v>
      </c>
      <c r="AB8" t="s">
        <v>109</v>
      </c>
      <c r="AC8" s="3">
        <v>43692.605555555558</v>
      </c>
      <c r="AD8" t="s">
        <v>969</v>
      </c>
      <c r="AE8" t="s">
        <v>71</v>
      </c>
      <c r="AG8">
        <v>0</v>
      </c>
      <c r="AH8">
        <v>1600</v>
      </c>
      <c r="AI8" t="s">
        <v>111</v>
      </c>
      <c r="AJ8">
        <v>0</v>
      </c>
      <c r="AK8">
        <v>2014</v>
      </c>
      <c r="AL8">
        <v>0</v>
      </c>
      <c r="AM8" t="s">
        <v>351</v>
      </c>
      <c r="AN8" t="s">
        <v>986</v>
      </c>
      <c r="AO8">
        <v>2004</v>
      </c>
      <c r="AP8">
        <v>2014</v>
      </c>
      <c r="AQ8">
        <v>5000</v>
      </c>
      <c r="AR8">
        <v>0</v>
      </c>
      <c r="AT8" t="s">
        <v>768</v>
      </c>
      <c r="AU8" t="s">
        <v>987</v>
      </c>
      <c r="AV8" t="s">
        <v>988</v>
      </c>
      <c r="AW8" t="s">
        <v>800</v>
      </c>
      <c r="AX8">
        <v>250</v>
      </c>
      <c r="AY8">
        <v>250</v>
      </c>
      <c r="AZ8" t="s">
        <v>972</v>
      </c>
      <c r="BA8">
        <v>1984</v>
      </c>
      <c r="BB8">
        <v>0</v>
      </c>
      <c r="BC8">
        <v>8</v>
      </c>
    </row>
    <row r="9" spans="1:55" x14ac:dyDescent="0.25">
      <c r="A9">
        <v>0</v>
      </c>
      <c r="B9">
        <v>48</v>
      </c>
      <c r="C9">
        <v>28</v>
      </c>
      <c r="D9">
        <v>1.32</v>
      </c>
      <c r="E9">
        <v>36</v>
      </c>
      <c r="F9" t="s">
        <v>1006</v>
      </c>
      <c r="G9">
        <v>1</v>
      </c>
      <c r="H9" t="s">
        <v>991</v>
      </c>
      <c r="I9" t="s">
        <v>965</v>
      </c>
      <c r="J9" t="s">
        <v>1007</v>
      </c>
      <c r="K9" s="3">
        <v>43665.297222222223</v>
      </c>
      <c r="L9" t="s">
        <v>109</v>
      </c>
      <c r="M9" t="s">
        <v>66</v>
      </c>
      <c r="N9" s="4">
        <v>38855</v>
      </c>
      <c r="O9" t="s">
        <v>976</v>
      </c>
      <c r="P9" t="s">
        <v>992</v>
      </c>
      <c r="Q9">
        <v>0</v>
      </c>
      <c r="R9" t="s">
        <v>1009</v>
      </c>
      <c r="T9" t="b">
        <v>0</v>
      </c>
      <c r="U9">
        <v>75</v>
      </c>
      <c r="V9">
        <v>0</v>
      </c>
      <c r="W9" t="b">
        <v>0</v>
      </c>
      <c r="X9">
        <v>2060</v>
      </c>
      <c r="Y9">
        <v>0</v>
      </c>
      <c r="Z9" s="4">
        <v>58579</v>
      </c>
      <c r="AA9">
        <v>2060</v>
      </c>
      <c r="AB9" t="s">
        <v>109</v>
      </c>
      <c r="AC9" s="3">
        <v>43692.604861111111</v>
      </c>
      <c r="AD9" t="s">
        <v>969</v>
      </c>
      <c r="AE9" t="s">
        <v>71</v>
      </c>
      <c r="AG9">
        <v>0</v>
      </c>
      <c r="AH9">
        <v>1600</v>
      </c>
      <c r="AI9" t="s">
        <v>111</v>
      </c>
      <c r="AJ9">
        <v>0</v>
      </c>
      <c r="AK9">
        <v>2060</v>
      </c>
      <c r="AL9">
        <v>0</v>
      </c>
      <c r="AM9" t="s">
        <v>351</v>
      </c>
      <c r="AO9">
        <v>2060</v>
      </c>
      <c r="AP9">
        <v>2060</v>
      </c>
      <c r="AQ9">
        <v>5000</v>
      </c>
      <c r="AR9">
        <v>0</v>
      </c>
      <c r="AT9" t="s">
        <v>754</v>
      </c>
      <c r="AU9" t="s">
        <v>980</v>
      </c>
      <c r="AV9" t="s">
        <v>971</v>
      </c>
      <c r="AW9" t="s">
        <v>591</v>
      </c>
      <c r="AX9">
        <v>250</v>
      </c>
      <c r="AY9">
        <v>250</v>
      </c>
      <c r="AZ9" t="s">
        <v>972</v>
      </c>
      <c r="BA9">
        <v>1985</v>
      </c>
      <c r="BB9">
        <v>39</v>
      </c>
      <c r="BC9">
        <v>54</v>
      </c>
    </row>
    <row r="10" spans="1:55" x14ac:dyDescent="0.25">
      <c r="A10">
        <v>0</v>
      </c>
      <c r="B10">
        <v>30.6666666666666</v>
      </c>
      <c r="D10">
        <v>1.32</v>
      </c>
      <c r="E10">
        <v>23</v>
      </c>
      <c r="F10" t="s">
        <v>1006</v>
      </c>
      <c r="G10">
        <v>1</v>
      </c>
      <c r="H10" t="s">
        <v>975</v>
      </c>
      <c r="I10" t="s">
        <v>965</v>
      </c>
      <c r="J10" t="s">
        <v>1007</v>
      </c>
      <c r="K10" s="3">
        <v>43665.297222222223</v>
      </c>
      <c r="L10" t="s">
        <v>109</v>
      </c>
      <c r="M10" t="s">
        <v>66</v>
      </c>
      <c r="O10" t="s">
        <v>976</v>
      </c>
      <c r="P10" t="s">
        <v>977</v>
      </c>
      <c r="Q10">
        <v>0</v>
      </c>
      <c r="R10" t="s">
        <v>1010</v>
      </c>
      <c r="T10" t="b">
        <v>0</v>
      </c>
      <c r="U10">
        <v>75</v>
      </c>
      <c r="V10">
        <v>0</v>
      </c>
      <c r="W10" t="b">
        <v>0</v>
      </c>
      <c r="X10">
        <v>2073</v>
      </c>
      <c r="Y10">
        <v>0</v>
      </c>
      <c r="Z10" s="4">
        <v>63190</v>
      </c>
      <c r="AA10">
        <v>2073</v>
      </c>
      <c r="AB10" t="s">
        <v>109</v>
      </c>
      <c r="AC10" s="3">
        <v>43692.604861111111</v>
      </c>
      <c r="AD10" t="s">
        <v>979</v>
      </c>
      <c r="AE10" t="s">
        <v>71</v>
      </c>
      <c r="AG10">
        <v>0</v>
      </c>
      <c r="AH10">
        <v>1600</v>
      </c>
      <c r="AI10" t="s">
        <v>111</v>
      </c>
      <c r="AJ10">
        <v>0</v>
      </c>
      <c r="AK10">
        <v>2073</v>
      </c>
      <c r="AL10">
        <v>0</v>
      </c>
      <c r="AM10" t="s">
        <v>351</v>
      </c>
      <c r="AO10">
        <v>2073</v>
      </c>
      <c r="AQ10">
        <v>5000</v>
      </c>
      <c r="AR10">
        <v>0</v>
      </c>
      <c r="AT10" t="s">
        <v>754</v>
      </c>
      <c r="AU10" t="s">
        <v>980</v>
      </c>
      <c r="AV10" t="s">
        <v>971</v>
      </c>
      <c r="AW10" t="s">
        <v>591</v>
      </c>
      <c r="AX10">
        <v>250</v>
      </c>
      <c r="AY10">
        <v>250</v>
      </c>
      <c r="AZ10" t="s">
        <v>972</v>
      </c>
      <c r="BA10">
        <v>1998</v>
      </c>
      <c r="BB10">
        <v>52</v>
      </c>
    </row>
    <row r="11" spans="1:55" x14ac:dyDescent="0.25">
      <c r="A11">
        <v>0</v>
      </c>
      <c r="B11">
        <v>40</v>
      </c>
      <c r="C11">
        <v>0</v>
      </c>
      <c r="D11">
        <v>1.32</v>
      </c>
      <c r="E11">
        <v>8</v>
      </c>
      <c r="F11" t="s">
        <v>1006</v>
      </c>
      <c r="G11">
        <v>1</v>
      </c>
      <c r="H11" t="s">
        <v>996</v>
      </c>
      <c r="I11" t="s">
        <v>965</v>
      </c>
      <c r="J11" t="s">
        <v>1007</v>
      </c>
      <c r="K11" s="3">
        <v>43664.648611111108</v>
      </c>
      <c r="L11" t="s">
        <v>109</v>
      </c>
      <c r="M11" t="s">
        <v>66</v>
      </c>
      <c r="N11" s="4">
        <v>40099</v>
      </c>
      <c r="P11" t="s">
        <v>997</v>
      </c>
      <c r="Q11">
        <v>0</v>
      </c>
      <c r="R11" t="s">
        <v>1011</v>
      </c>
      <c r="T11" t="b">
        <v>1</v>
      </c>
      <c r="U11">
        <v>20</v>
      </c>
      <c r="V11">
        <v>1</v>
      </c>
      <c r="W11" t="b">
        <v>0</v>
      </c>
      <c r="X11">
        <v>2029</v>
      </c>
      <c r="Y11">
        <v>0</v>
      </c>
      <c r="Z11" s="4">
        <v>47404</v>
      </c>
      <c r="AA11">
        <v>2030</v>
      </c>
      <c r="AB11" t="s">
        <v>109</v>
      </c>
      <c r="AC11" s="3">
        <v>43692.6</v>
      </c>
      <c r="AD11" t="s">
        <v>969</v>
      </c>
      <c r="AE11" t="s">
        <v>71</v>
      </c>
      <c r="AG11">
        <v>0</v>
      </c>
      <c r="AH11">
        <v>1600</v>
      </c>
      <c r="AI11" t="s">
        <v>111</v>
      </c>
      <c r="AJ11">
        <v>0</v>
      </c>
      <c r="AK11">
        <v>2030</v>
      </c>
      <c r="AL11">
        <v>0</v>
      </c>
      <c r="AM11" t="s">
        <v>351</v>
      </c>
      <c r="AN11" t="s">
        <v>986</v>
      </c>
      <c r="AO11">
        <v>2033</v>
      </c>
      <c r="AP11">
        <v>2030</v>
      </c>
      <c r="AQ11">
        <v>5000</v>
      </c>
      <c r="AR11">
        <v>0</v>
      </c>
      <c r="AT11" t="s">
        <v>768</v>
      </c>
      <c r="AU11" t="s">
        <v>999</v>
      </c>
      <c r="AV11" t="s">
        <v>1000</v>
      </c>
      <c r="AW11" t="s">
        <v>1001</v>
      </c>
      <c r="AX11">
        <v>250</v>
      </c>
      <c r="AY11">
        <v>250</v>
      </c>
      <c r="AZ11" t="s">
        <v>1002</v>
      </c>
      <c r="BA11">
        <v>2013</v>
      </c>
      <c r="BB11">
        <v>12</v>
      </c>
      <c r="BC11">
        <v>20</v>
      </c>
    </row>
    <row r="12" spans="1:55" x14ac:dyDescent="0.25">
      <c r="A12">
        <v>0</v>
      </c>
      <c r="B12">
        <v>30.6666666666666</v>
      </c>
      <c r="D12">
        <v>1.32</v>
      </c>
      <c r="E12">
        <v>23</v>
      </c>
      <c r="F12" t="s">
        <v>1006</v>
      </c>
      <c r="G12">
        <v>1</v>
      </c>
      <c r="H12" t="s">
        <v>975</v>
      </c>
      <c r="I12" t="s">
        <v>965</v>
      </c>
      <c r="J12" t="s">
        <v>1007</v>
      </c>
      <c r="K12" s="3">
        <v>43664.648611111108</v>
      </c>
      <c r="L12" t="s">
        <v>109</v>
      </c>
      <c r="M12" t="s">
        <v>66</v>
      </c>
      <c r="O12" t="s">
        <v>976</v>
      </c>
      <c r="P12" t="s">
        <v>977</v>
      </c>
      <c r="Q12">
        <v>0</v>
      </c>
      <c r="R12" t="s">
        <v>1012</v>
      </c>
      <c r="T12" t="b">
        <v>0</v>
      </c>
      <c r="U12">
        <v>75</v>
      </c>
      <c r="V12">
        <v>0</v>
      </c>
      <c r="W12" t="b">
        <v>0</v>
      </c>
      <c r="X12">
        <v>2073</v>
      </c>
      <c r="Y12">
        <v>0</v>
      </c>
      <c r="Z12" s="4">
        <v>63190</v>
      </c>
      <c r="AA12">
        <v>2073</v>
      </c>
      <c r="AB12" t="s">
        <v>109</v>
      </c>
      <c r="AC12" s="3">
        <v>43692.62222222222</v>
      </c>
      <c r="AD12" t="s">
        <v>979</v>
      </c>
      <c r="AE12" t="s">
        <v>71</v>
      </c>
      <c r="AG12">
        <v>0</v>
      </c>
      <c r="AH12">
        <v>1600</v>
      </c>
      <c r="AI12" t="s">
        <v>111</v>
      </c>
      <c r="AJ12">
        <v>0</v>
      </c>
      <c r="AK12">
        <v>2073</v>
      </c>
      <c r="AL12">
        <v>0</v>
      </c>
      <c r="AM12" t="s">
        <v>351</v>
      </c>
      <c r="AO12">
        <v>2073</v>
      </c>
      <c r="AQ12">
        <v>5000</v>
      </c>
      <c r="AR12">
        <v>0</v>
      </c>
      <c r="AT12" t="s">
        <v>754</v>
      </c>
      <c r="AU12" t="s">
        <v>980</v>
      </c>
      <c r="AV12" t="s">
        <v>971</v>
      </c>
      <c r="AW12" t="s">
        <v>591</v>
      </c>
      <c r="AX12">
        <v>250</v>
      </c>
      <c r="AY12">
        <v>250</v>
      </c>
      <c r="AZ12" t="s">
        <v>972</v>
      </c>
      <c r="BA12">
        <v>1998</v>
      </c>
      <c r="BB12">
        <v>52</v>
      </c>
    </row>
    <row r="13" spans="1:55" x14ac:dyDescent="0.25">
      <c r="A13">
        <v>1</v>
      </c>
      <c r="B13">
        <v>7</v>
      </c>
      <c r="D13">
        <v>1</v>
      </c>
      <c r="E13">
        <v>7</v>
      </c>
      <c r="F13" t="s">
        <v>1013</v>
      </c>
      <c r="G13" t="s">
        <v>1014</v>
      </c>
      <c r="I13" t="s">
        <v>965</v>
      </c>
      <c r="J13" t="s">
        <v>108</v>
      </c>
      <c r="K13" s="3">
        <v>41943.39166666667</v>
      </c>
      <c r="L13" t="s">
        <v>109</v>
      </c>
      <c r="M13" t="s">
        <v>66</v>
      </c>
      <c r="Q13">
        <v>0</v>
      </c>
      <c r="R13" t="s">
        <v>1015</v>
      </c>
      <c r="T13" t="b">
        <v>0</v>
      </c>
      <c r="U13">
        <v>100</v>
      </c>
      <c r="V13">
        <v>0</v>
      </c>
      <c r="W13" t="b">
        <v>0</v>
      </c>
      <c r="X13">
        <v>2114</v>
      </c>
      <c r="Y13">
        <v>0</v>
      </c>
      <c r="Z13" s="4">
        <v>78164</v>
      </c>
      <c r="AA13">
        <v>2114</v>
      </c>
      <c r="AB13" t="s">
        <v>109</v>
      </c>
      <c r="AD13" t="s">
        <v>979</v>
      </c>
      <c r="AE13" t="s">
        <v>71</v>
      </c>
      <c r="AG13">
        <v>0</v>
      </c>
      <c r="AH13">
        <v>1600</v>
      </c>
      <c r="AI13" t="s">
        <v>111</v>
      </c>
      <c r="AJ13">
        <v>0</v>
      </c>
      <c r="AK13">
        <v>2114</v>
      </c>
      <c r="AL13">
        <v>0</v>
      </c>
      <c r="AM13" t="s">
        <v>351</v>
      </c>
      <c r="AO13">
        <v>2114</v>
      </c>
      <c r="AQ13">
        <v>0</v>
      </c>
      <c r="AR13">
        <v>0</v>
      </c>
      <c r="AT13" t="s">
        <v>754</v>
      </c>
      <c r="AU13" t="s">
        <v>1016</v>
      </c>
      <c r="AV13" t="s">
        <v>1016</v>
      </c>
      <c r="AW13" t="s">
        <v>1017</v>
      </c>
      <c r="AX13">
        <v>0</v>
      </c>
      <c r="AY13">
        <v>1</v>
      </c>
      <c r="AZ13" t="s">
        <v>1002</v>
      </c>
      <c r="BA13">
        <v>2014</v>
      </c>
      <c r="BB13">
        <v>93</v>
      </c>
    </row>
    <row r="14" spans="1:55" x14ac:dyDescent="0.25">
      <c r="A14">
        <v>1</v>
      </c>
      <c r="B14">
        <v>7</v>
      </c>
      <c r="D14">
        <v>1</v>
      </c>
      <c r="E14">
        <v>7</v>
      </c>
      <c r="F14" t="s">
        <v>1018</v>
      </c>
      <c r="G14">
        <v>1</v>
      </c>
      <c r="I14" t="s">
        <v>965</v>
      </c>
      <c r="J14" t="s">
        <v>1018</v>
      </c>
      <c r="K14" s="3">
        <v>41942.631944444445</v>
      </c>
      <c r="L14" t="s">
        <v>109</v>
      </c>
      <c r="M14" t="s">
        <v>66</v>
      </c>
      <c r="Q14">
        <v>0</v>
      </c>
      <c r="R14" t="s">
        <v>1019</v>
      </c>
      <c r="T14" t="b">
        <v>0</v>
      </c>
      <c r="U14">
        <v>100</v>
      </c>
      <c r="V14">
        <v>0</v>
      </c>
      <c r="W14" t="b">
        <v>0</v>
      </c>
      <c r="X14">
        <v>2114</v>
      </c>
      <c r="Y14">
        <v>0</v>
      </c>
      <c r="Z14" s="4">
        <v>78164</v>
      </c>
      <c r="AA14">
        <v>2114</v>
      </c>
      <c r="AB14" t="s">
        <v>109</v>
      </c>
      <c r="AC14" s="3">
        <v>41963.68472222222</v>
      </c>
      <c r="AD14" t="s">
        <v>979</v>
      </c>
      <c r="AE14" t="s">
        <v>71</v>
      </c>
      <c r="AG14">
        <v>0</v>
      </c>
      <c r="AH14">
        <v>1600</v>
      </c>
      <c r="AI14" t="s">
        <v>652</v>
      </c>
      <c r="AJ14">
        <v>0</v>
      </c>
      <c r="AK14">
        <v>2114</v>
      </c>
      <c r="AL14">
        <v>0</v>
      </c>
      <c r="AM14" t="s">
        <v>351</v>
      </c>
      <c r="AO14">
        <v>2114</v>
      </c>
      <c r="AQ14">
        <v>0</v>
      </c>
      <c r="AR14">
        <v>0</v>
      </c>
      <c r="AT14" t="s">
        <v>806</v>
      </c>
      <c r="AU14" t="s">
        <v>1020</v>
      </c>
      <c r="AV14" t="s">
        <v>1021</v>
      </c>
      <c r="AW14" t="s">
        <v>1022</v>
      </c>
      <c r="AX14">
        <v>0</v>
      </c>
      <c r="AY14">
        <v>1</v>
      </c>
      <c r="AZ14" t="s">
        <v>1002</v>
      </c>
      <c r="BA14">
        <v>2014</v>
      </c>
      <c r="BB14">
        <v>93</v>
      </c>
    </row>
    <row r="15" spans="1:55" x14ac:dyDescent="0.25">
      <c r="A15">
        <v>1</v>
      </c>
      <c r="B15">
        <v>7</v>
      </c>
      <c r="D15">
        <v>1</v>
      </c>
      <c r="E15">
        <v>7</v>
      </c>
      <c r="F15" t="s">
        <v>1018</v>
      </c>
      <c r="G15">
        <v>1</v>
      </c>
      <c r="I15" t="s">
        <v>965</v>
      </c>
      <c r="J15" t="s">
        <v>1018</v>
      </c>
      <c r="K15" s="3">
        <v>41942.631249999999</v>
      </c>
      <c r="L15" t="s">
        <v>109</v>
      </c>
      <c r="M15" t="s">
        <v>66</v>
      </c>
      <c r="Q15">
        <v>0</v>
      </c>
      <c r="R15" t="s">
        <v>1023</v>
      </c>
      <c r="T15" t="b">
        <v>0</v>
      </c>
      <c r="U15">
        <v>100</v>
      </c>
      <c r="V15">
        <v>0</v>
      </c>
      <c r="W15" t="b">
        <v>0</v>
      </c>
      <c r="X15">
        <v>2114</v>
      </c>
      <c r="Y15">
        <v>0</v>
      </c>
      <c r="Z15" s="4">
        <v>78164</v>
      </c>
      <c r="AA15">
        <v>2114</v>
      </c>
      <c r="AB15" t="s">
        <v>109</v>
      </c>
      <c r="AC15" s="3">
        <v>41963.68472222222</v>
      </c>
      <c r="AD15" t="s">
        <v>979</v>
      </c>
      <c r="AE15" t="s">
        <v>71</v>
      </c>
      <c r="AG15">
        <v>0</v>
      </c>
      <c r="AH15">
        <v>1600</v>
      </c>
      <c r="AI15" t="s">
        <v>652</v>
      </c>
      <c r="AJ15">
        <v>0</v>
      </c>
      <c r="AK15">
        <v>2114</v>
      </c>
      <c r="AL15">
        <v>0</v>
      </c>
      <c r="AM15" t="s">
        <v>351</v>
      </c>
      <c r="AO15">
        <v>2114</v>
      </c>
      <c r="AQ15">
        <v>0</v>
      </c>
      <c r="AR15">
        <v>0</v>
      </c>
      <c r="AT15" t="s">
        <v>806</v>
      </c>
      <c r="AU15" t="s">
        <v>1024</v>
      </c>
      <c r="AV15" t="s">
        <v>1025</v>
      </c>
      <c r="AW15" t="s">
        <v>1026</v>
      </c>
      <c r="AX15">
        <v>0</v>
      </c>
      <c r="AY15">
        <v>1</v>
      </c>
      <c r="AZ15" t="s">
        <v>1002</v>
      </c>
      <c r="BA15">
        <v>2014</v>
      </c>
      <c r="BB15">
        <v>93</v>
      </c>
    </row>
    <row r="16" spans="1:55" x14ac:dyDescent="0.25">
      <c r="A16">
        <v>1</v>
      </c>
      <c r="B16">
        <v>7</v>
      </c>
      <c r="D16">
        <v>1</v>
      </c>
      <c r="E16">
        <v>7</v>
      </c>
      <c r="F16" t="s">
        <v>1018</v>
      </c>
      <c r="G16">
        <v>1</v>
      </c>
      <c r="I16" t="s">
        <v>965</v>
      </c>
      <c r="J16" t="s">
        <v>1018</v>
      </c>
      <c r="K16" s="3">
        <v>41942.631249999999</v>
      </c>
      <c r="L16" t="s">
        <v>109</v>
      </c>
      <c r="M16" t="s">
        <v>66</v>
      </c>
      <c r="Q16">
        <v>0</v>
      </c>
      <c r="R16" t="s">
        <v>1027</v>
      </c>
      <c r="T16" t="b">
        <v>0</v>
      </c>
      <c r="U16">
        <v>100</v>
      </c>
      <c r="V16">
        <v>0</v>
      </c>
      <c r="W16" t="b">
        <v>0</v>
      </c>
      <c r="X16">
        <v>2114</v>
      </c>
      <c r="Y16">
        <v>0</v>
      </c>
      <c r="Z16" s="4">
        <v>78164</v>
      </c>
      <c r="AA16">
        <v>2114</v>
      </c>
      <c r="AB16" t="s">
        <v>109</v>
      </c>
      <c r="AC16" s="3">
        <v>41963.68472222222</v>
      </c>
      <c r="AD16" t="s">
        <v>979</v>
      </c>
      <c r="AE16" t="s">
        <v>71</v>
      </c>
      <c r="AG16">
        <v>0</v>
      </c>
      <c r="AH16">
        <v>1600</v>
      </c>
      <c r="AI16" t="s">
        <v>652</v>
      </c>
      <c r="AJ16">
        <v>0</v>
      </c>
      <c r="AK16">
        <v>2114</v>
      </c>
      <c r="AL16">
        <v>0</v>
      </c>
      <c r="AM16" t="s">
        <v>351</v>
      </c>
      <c r="AO16">
        <v>2114</v>
      </c>
      <c r="AQ16">
        <v>0</v>
      </c>
      <c r="AR16">
        <v>0</v>
      </c>
      <c r="AT16" t="s">
        <v>806</v>
      </c>
      <c r="AU16" t="s">
        <v>1028</v>
      </c>
      <c r="AV16" t="s">
        <v>1029</v>
      </c>
      <c r="AW16" t="s">
        <v>1030</v>
      </c>
      <c r="AX16">
        <v>0</v>
      </c>
      <c r="AY16">
        <v>1</v>
      </c>
      <c r="AZ16" t="s">
        <v>1002</v>
      </c>
      <c r="BA16">
        <v>2014</v>
      </c>
      <c r="BB16">
        <v>93</v>
      </c>
    </row>
    <row r="17" spans="1:54" x14ac:dyDescent="0.25">
      <c r="A17">
        <v>1</v>
      </c>
      <c r="B17">
        <v>7</v>
      </c>
      <c r="D17">
        <v>1</v>
      </c>
      <c r="E17">
        <v>7</v>
      </c>
      <c r="F17" t="s">
        <v>1018</v>
      </c>
      <c r="G17">
        <v>1</v>
      </c>
      <c r="I17" t="s">
        <v>965</v>
      </c>
      <c r="J17" t="s">
        <v>1018</v>
      </c>
      <c r="K17" s="3">
        <v>41942.631249999999</v>
      </c>
      <c r="L17" t="s">
        <v>109</v>
      </c>
      <c r="M17" t="s">
        <v>66</v>
      </c>
      <c r="Q17">
        <v>0</v>
      </c>
      <c r="R17" t="s">
        <v>1031</v>
      </c>
      <c r="T17" t="b">
        <v>0</v>
      </c>
      <c r="U17">
        <v>100</v>
      </c>
      <c r="V17">
        <v>0</v>
      </c>
      <c r="W17" t="b">
        <v>0</v>
      </c>
      <c r="X17">
        <v>2114</v>
      </c>
      <c r="Y17">
        <v>0</v>
      </c>
      <c r="Z17" s="4">
        <v>78164</v>
      </c>
      <c r="AA17">
        <v>2114</v>
      </c>
      <c r="AB17" t="s">
        <v>109</v>
      </c>
      <c r="AC17" s="3">
        <v>41963.68472222222</v>
      </c>
      <c r="AD17" t="s">
        <v>979</v>
      </c>
      <c r="AE17" t="s">
        <v>71</v>
      </c>
      <c r="AG17">
        <v>0</v>
      </c>
      <c r="AH17">
        <v>1600</v>
      </c>
      <c r="AI17" t="s">
        <v>652</v>
      </c>
      <c r="AJ17">
        <v>0</v>
      </c>
      <c r="AK17">
        <v>2114</v>
      </c>
      <c r="AL17">
        <v>0</v>
      </c>
      <c r="AM17" t="s">
        <v>351</v>
      </c>
      <c r="AO17">
        <v>2114</v>
      </c>
      <c r="AQ17">
        <v>0</v>
      </c>
      <c r="AR17">
        <v>0</v>
      </c>
      <c r="AT17" t="s">
        <v>806</v>
      </c>
      <c r="AU17" t="s">
        <v>1032</v>
      </c>
      <c r="AV17" t="s">
        <v>1033</v>
      </c>
      <c r="AW17" t="s">
        <v>1034</v>
      </c>
      <c r="AX17">
        <v>0</v>
      </c>
      <c r="AY17">
        <v>1</v>
      </c>
      <c r="AZ17" t="s">
        <v>1002</v>
      </c>
      <c r="BA17">
        <v>2014</v>
      </c>
      <c r="BB17">
        <v>93</v>
      </c>
    </row>
    <row r="18" spans="1:54" x14ac:dyDescent="0.25">
      <c r="A18">
        <v>1</v>
      </c>
      <c r="B18">
        <v>7</v>
      </c>
      <c r="D18">
        <v>1</v>
      </c>
      <c r="E18">
        <v>7</v>
      </c>
      <c r="F18" t="s">
        <v>1018</v>
      </c>
      <c r="G18">
        <v>1</v>
      </c>
      <c r="I18" t="s">
        <v>965</v>
      </c>
      <c r="J18" t="s">
        <v>1018</v>
      </c>
      <c r="K18" s="3">
        <v>41942.631249999999</v>
      </c>
      <c r="L18" t="s">
        <v>109</v>
      </c>
      <c r="M18" t="s">
        <v>66</v>
      </c>
      <c r="Q18">
        <v>0</v>
      </c>
      <c r="R18" t="s">
        <v>1035</v>
      </c>
      <c r="T18" t="b">
        <v>0</v>
      </c>
      <c r="U18">
        <v>100</v>
      </c>
      <c r="V18">
        <v>0</v>
      </c>
      <c r="W18" t="b">
        <v>0</v>
      </c>
      <c r="X18">
        <v>2114</v>
      </c>
      <c r="Y18">
        <v>0</v>
      </c>
      <c r="Z18" s="4">
        <v>78164</v>
      </c>
      <c r="AA18">
        <v>2114</v>
      </c>
      <c r="AB18" t="s">
        <v>109</v>
      </c>
      <c r="AC18" s="3">
        <v>41963.68472222222</v>
      </c>
      <c r="AD18" t="s">
        <v>979</v>
      </c>
      <c r="AE18" t="s">
        <v>71</v>
      </c>
      <c r="AG18">
        <v>0</v>
      </c>
      <c r="AH18">
        <v>1600</v>
      </c>
      <c r="AI18" t="s">
        <v>652</v>
      </c>
      <c r="AJ18">
        <v>0</v>
      </c>
      <c r="AK18">
        <v>2114</v>
      </c>
      <c r="AL18">
        <v>0</v>
      </c>
      <c r="AM18" t="s">
        <v>351</v>
      </c>
      <c r="AO18">
        <v>2114</v>
      </c>
      <c r="AQ18">
        <v>0</v>
      </c>
      <c r="AR18">
        <v>0</v>
      </c>
      <c r="AT18" t="s">
        <v>806</v>
      </c>
      <c r="AU18" t="s">
        <v>1020</v>
      </c>
      <c r="AV18" t="s">
        <v>1021</v>
      </c>
      <c r="AW18" t="s">
        <v>1022</v>
      </c>
      <c r="AX18">
        <v>0</v>
      </c>
      <c r="AY18">
        <v>1</v>
      </c>
      <c r="AZ18" t="s">
        <v>1002</v>
      </c>
      <c r="BA18">
        <v>2014</v>
      </c>
      <c r="BB18">
        <v>93</v>
      </c>
    </row>
    <row r="19" spans="1:54" x14ac:dyDescent="0.25">
      <c r="A19">
        <v>1</v>
      </c>
      <c r="B19">
        <v>7</v>
      </c>
      <c r="D19">
        <v>1</v>
      </c>
      <c r="E19">
        <v>7</v>
      </c>
      <c r="F19" t="s">
        <v>1018</v>
      </c>
      <c r="G19">
        <v>1</v>
      </c>
      <c r="I19" t="s">
        <v>965</v>
      </c>
      <c r="J19" t="s">
        <v>1018</v>
      </c>
      <c r="K19" s="3">
        <v>41942.631249999999</v>
      </c>
      <c r="L19" t="s">
        <v>109</v>
      </c>
      <c r="M19" t="s">
        <v>66</v>
      </c>
      <c r="Q19">
        <v>0</v>
      </c>
      <c r="R19" t="s">
        <v>1036</v>
      </c>
      <c r="T19" t="b">
        <v>0</v>
      </c>
      <c r="U19">
        <v>100</v>
      </c>
      <c r="V19">
        <v>0</v>
      </c>
      <c r="W19" t="b">
        <v>0</v>
      </c>
      <c r="X19">
        <v>2114</v>
      </c>
      <c r="Y19">
        <v>0</v>
      </c>
      <c r="Z19" s="4">
        <v>78164</v>
      </c>
      <c r="AA19">
        <v>2114</v>
      </c>
      <c r="AB19" t="s">
        <v>109</v>
      </c>
      <c r="AC19" s="3">
        <v>41963.68472222222</v>
      </c>
      <c r="AD19" t="s">
        <v>979</v>
      </c>
      <c r="AE19" t="s">
        <v>71</v>
      </c>
      <c r="AG19">
        <v>0</v>
      </c>
      <c r="AH19">
        <v>1600</v>
      </c>
      <c r="AI19" t="s">
        <v>652</v>
      </c>
      <c r="AJ19">
        <v>0</v>
      </c>
      <c r="AK19">
        <v>2114</v>
      </c>
      <c r="AL19">
        <v>0</v>
      </c>
      <c r="AM19" t="s">
        <v>351</v>
      </c>
      <c r="AO19">
        <v>2114</v>
      </c>
      <c r="AQ19">
        <v>0</v>
      </c>
      <c r="AR19">
        <v>0</v>
      </c>
      <c r="AT19" t="s">
        <v>806</v>
      </c>
      <c r="AU19" t="s">
        <v>1024</v>
      </c>
      <c r="AV19" t="s">
        <v>1025</v>
      </c>
      <c r="AW19" t="s">
        <v>1026</v>
      </c>
      <c r="AX19">
        <v>0</v>
      </c>
      <c r="AY19">
        <v>1</v>
      </c>
      <c r="AZ19" t="s">
        <v>1002</v>
      </c>
      <c r="BA19">
        <v>2014</v>
      </c>
      <c r="BB19">
        <v>93</v>
      </c>
    </row>
    <row r="20" spans="1:54" x14ac:dyDescent="0.25">
      <c r="A20">
        <v>1</v>
      </c>
      <c r="B20">
        <v>7</v>
      </c>
      <c r="D20">
        <v>1</v>
      </c>
      <c r="E20">
        <v>7</v>
      </c>
      <c r="F20" t="s">
        <v>1018</v>
      </c>
      <c r="G20">
        <v>1</v>
      </c>
      <c r="I20" t="s">
        <v>965</v>
      </c>
      <c r="J20" t="s">
        <v>1018</v>
      </c>
      <c r="K20" s="3">
        <v>41942.631249999999</v>
      </c>
      <c r="L20" t="s">
        <v>109</v>
      </c>
      <c r="M20" t="s">
        <v>66</v>
      </c>
      <c r="Q20">
        <v>0</v>
      </c>
      <c r="R20" t="s">
        <v>1037</v>
      </c>
      <c r="T20" t="b">
        <v>0</v>
      </c>
      <c r="U20">
        <v>100</v>
      </c>
      <c r="V20">
        <v>0</v>
      </c>
      <c r="W20" t="b">
        <v>0</v>
      </c>
      <c r="X20">
        <v>2114</v>
      </c>
      <c r="Y20">
        <v>0</v>
      </c>
      <c r="Z20" s="4">
        <v>78164</v>
      </c>
      <c r="AA20">
        <v>2114</v>
      </c>
      <c r="AB20" t="s">
        <v>109</v>
      </c>
      <c r="AC20" s="3">
        <v>41963.68472222222</v>
      </c>
      <c r="AD20" t="s">
        <v>979</v>
      </c>
      <c r="AE20" t="s">
        <v>71</v>
      </c>
      <c r="AG20">
        <v>0</v>
      </c>
      <c r="AH20">
        <v>1600</v>
      </c>
      <c r="AI20" t="s">
        <v>652</v>
      </c>
      <c r="AJ20">
        <v>0</v>
      </c>
      <c r="AK20">
        <v>2114</v>
      </c>
      <c r="AL20">
        <v>0</v>
      </c>
      <c r="AM20" t="s">
        <v>351</v>
      </c>
      <c r="AO20">
        <v>2114</v>
      </c>
      <c r="AQ20">
        <v>0</v>
      </c>
      <c r="AR20">
        <v>0</v>
      </c>
      <c r="AT20" t="s">
        <v>806</v>
      </c>
      <c r="AU20" t="s">
        <v>1028</v>
      </c>
      <c r="AV20" t="s">
        <v>1029</v>
      </c>
      <c r="AW20" t="s">
        <v>1030</v>
      </c>
      <c r="AX20">
        <v>0</v>
      </c>
      <c r="AY20">
        <v>1</v>
      </c>
      <c r="AZ20" t="s">
        <v>1002</v>
      </c>
      <c r="BA20">
        <v>2014</v>
      </c>
      <c r="BB20">
        <v>93</v>
      </c>
    </row>
    <row r="21" spans="1:54" x14ac:dyDescent="0.25">
      <c r="A21">
        <v>1</v>
      </c>
      <c r="B21">
        <v>7</v>
      </c>
      <c r="D21">
        <v>1</v>
      </c>
      <c r="E21">
        <v>7</v>
      </c>
      <c r="F21" t="s">
        <v>1018</v>
      </c>
      <c r="G21">
        <v>1</v>
      </c>
      <c r="I21" t="s">
        <v>965</v>
      </c>
      <c r="J21" t="s">
        <v>1018</v>
      </c>
      <c r="K21" s="3">
        <v>41942.631249999999</v>
      </c>
      <c r="L21" t="s">
        <v>109</v>
      </c>
      <c r="M21" t="s">
        <v>66</v>
      </c>
      <c r="Q21">
        <v>0</v>
      </c>
      <c r="R21" t="s">
        <v>1038</v>
      </c>
      <c r="T21" t="b">
        <v>0</v>
      </c>
      <c r="U21">
        <v>100</v>
      </c>
      <c r="V21">
        <v>0</v>
      </c>
      <c r="W21" t="b">
        <v>0</v>
      </c>
      <c r="X21">
        <v>2114</v>
      </c>
      <c r="Y21">
        <v>0</v>
      </c>
      <c r="Z21" s="4">
        <v>78164</v>
      </c>
      <c r="AA21">
        <v>2114</v>
      </c>
      <c r="AB21" t="s">
        <v>109</v>
      </c>
      <c r="AC21" s="3">
        <v>41963.68472222222</v>
      </c>
      <c r="AD21" t="s">
        <v>979</v>
      </c>
      <c r="AE21" t="s">
        <v>71</v>
      </c>
      <c r="AG21">
        <v>0</v>
      </c>
      <c r="AH21">
        <v>1600</v>
      </c>
      <c r="AI21" t="s">
        <v>652</v>
      </c>
      <c r="AJ21">
        <v>0</v>
      </c>
      <c r="AK21">
        <v>2114</v>
      </c>
      <c r="AL21">
        <v>0</v>
      </c>
      <c r="AM21" t="s">
        <v>351</v>
      </c>
      <c r="AO21">
        <v>2114</v>
      </c>
      <c r="AQ21">
        <v>0</v>
      </c>
      <c r="AR21">
        <v>0</v>
      </c>
      <c r="AT21" t="s">
        <v>806</v>
      </c>
      <c r="AU21" t="s">
        <v>1032</v>
      </c>
      <c r="AV21" t="s">
        <v>1033</v>
      </c>
      <c r="AW21" t="s">
        <v>1034</v>
      </c>
      <c r="AX21">
        <v>0</v>
      </c>
      <c r="AY21">
        <v>1</v>
      </c>
      <c r="AZ21" t="s">
        <v>1002</v>
      </c>
      <c r="BA21">
        <v>2014</v>
      </c>
      <c r="BB21">
        <v>93</v>
      </c>
    </row>
  </sheetData>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3B93B-56BC-47FC-A8F7-73E9243E0D7C}">
  <dimension ref="A1:AX36"/>
  <sheetViews>
    <sheetView topLeftCell="B1" workbookViewId="0">
      <selection activeCell="D16" sqref="D16"/>
    </sheetView>
  </sheetViews>
  <sheetFormatPr defaultColWidth="38.42578125" defaultRowHeight="15" x14ac:dyDescent="0.25"/>
  <cols>
    <col min="1" max="1" width="60.85546875" style="8" customWidth="1"/>
    <col min="2" max="6" width="15.85546875" style="6" customWidth="1"/>
    <col min="7" max="7" width="38.42578125" style="6"/>
    <col min="8" max="8" width="14" style="6" customWidth="1"/>
    <col min="9" max="9" width="17" style="6" bestFit="1" customWidth="1"/>
    <col min="10" max="10" width="19.42578125" style="6" bestFit="1" customWidth="1"/>
    <col min="11" max="11" width="17.85546875" style="6" bestFit="1" customWidth="1"/>
    <col min="12" max="12" width="17" style="6" bestFit="1" customWidth="1"/>
    <col min="13" max="13" width="15.42578125" style="6" bestFit="1" customWidth="1"/>
    <col min="14" max="14" width="63" style="8" bestFit="1" customWidth="1"/>
    <col min="15" max="18" width="15.85546875" style="6" customWidth="1"/>
    <col min="19" max="19" width="16" style="6" bestFit="1" customWidth="1"/>
    <col min="20" max="20" width="6.42578125" style="6" customWidth="1"/>
    <col min="21" max="21" width="16.42578125" style="6" bestFit="1" customWidth="1"/>
    <col min="22" max="22" width="11.5703125" style="6" customWidth="1"/>
    <col min="23" max="23" width="10.5703125" style="6" bestFit="1" customWidth="1"/>
    <col min="24" max="26" width="15.85546875" style="6" customWidth="1"/>
    <col min="27" max="27" width="67.42578125" style="8" bestFit="1" customWidth="1"/>
    <col min="28" max="28" width="17.85546875" style="6" bestFit="1" customWidth="1"/>
    <col min="29" max="29" width="19.85546875" style="6" bestFit="1" customWidth="1"/>
    <col min="30" max="31" width="15.85546875" style="6" customWidth="1"/>
    <col min="32" max="32" width="12.5703125" style="6" bestFit="1" customWidth="1"/>
    <col min="33" max="36" width="15.85546875" style="6" customWidth="1"/>
    <col min="37" max="37" width="12.5703125" style="6" bestFit="1" customWidth="1"/>
    <col min="38" max="38" width="15.85546875" style="6" customWidth="1"/>
    <col min="39" max="39" width="23.5703125" style="6" bestFit="1" customWidth="1"/>
    <col min="40" max="40" width="61.5703125" style="8" customWidth="1"/>
    <col min="41" max="45" width="15.85546875" style="6" customWidth="1"/>
    <col min="46" max="46" width="13.42578125" style="6" customWidth="1"/>
    <col min="47" max="48" width="15.85546875" style="6" customWidth="1"/>
    <col min="49" max="49" width="9.140625" style="6" customWidth="1"/>
    <col min="50" max="50" width="7.42578125" style="6" bestFit="1" customWidth="1"/>
    <col min="51" max="16384" width="38.42578125" style="6"/>
  </cols>
  <sheetData>
    <row r="1" spans="1:50" s="10" customFormat="1" ht="33.6" customHeight="1" x14ac:dyDescent="0.25">
      <c r="A1" s="9" t="s">
        <v>14</v>
      </c>
      <c r="B1" s="9" t="s">
        <v>15</v>
      </c>
      <c r="C1" s="9" t="s">
        <v>16</v>
      </c>
      <c r="D1" s="9" t="s">
        <v>17</v>
      </c>
      <c r="E1" s="9" t="s">
        <v>18</v>
      </c>
      <c r="F1" s="9" t="s">
        <v>19</v>
      </c>
      <c r="G1" s="9" t="s">
        <v>20</v>
      </c>
      <c r="H1" s="9" t="s">
        <v>21</v>
      </c>
      <c r="I1" s="9" t="s">
        <v>22</v>
      </c>
      <c r="J1" s="9" t="s">
        <v>23</v>
      </c>
      <c r="K1" s="9" t="s">
        <v>24</v>
      </c>
      <c r="L1" s="9" t="s">
        <v>25</v>
      </c>
      <c r="M1" s="9" t="s">
        <v>26</v>
      </c>
      <c r="N1" s="9" t="s">
        <v>27</v>
      </c>
      <c r="O1" s="9" t="s">
        <v>28</v>
      </c>
      <c r="P1" s="9" t="s">
        <v>29</v>
      </c>
      <c r="Q1" s="9" t="s">
        <v>30</v>
      </c>
      <c r="R1" s="9" t="s">
        <v>31</v>
      </c>
      <c r="S1" s="9" t="s">
        <v>32</v>
      </c>
      <c r="T1" s="9" t="s">
        <v>33</v>
      </c>
      <c r="U1" s="9" t="s">
        <v>34</v>
      </c>
      <c r="V1" s="9" t="s">
        <v>35</v>
      </c>
      <c r="W1" s="9" t="s">
        <v>36</v>
      </c>
      <c r="X1" s="9" t="s">
        <v>37</v>
      </c>
      <c r="Y1" s="9" t="s">
        <v>38</v>
      </c>
      <c r="Z1" s="9" t="s">
        <v>39</v>
      </c>
      <c r="AA1" s="9" t="s">
        <v>40</v>
      </c>
      <c r="AB1" s="9" t="s">
        <v>41</v>
      </c>
      <c r="AC1" s="9" t="s">
        <v>42</v>
      </c>
      <c r="AD1" s="9" t="s">
        <v>43</v>
      </c>
      <c r="AE1" s="9" t="s">
        <v>44</v>
      </c>
      <c r="AF1" s="9" t="s">
        <v>45</v>
      </c>
      <c r="AG1" s="9" t="s">
        <v>46</v>
      </c>
      <c r="AH1" s="9" t="s">
        <v>47</v>
      </c>
      <c r="AI1" s="9" t="s">
        <v>48</v>
      </c>
      <c r="AJ1" s="9" t="s">
        <v>49</v>
      </c>
      <c r="AK1" s="9" t="s">
        <v>50</v>
      </c>
      <c r="AL1" s="9" t="s">
        <v>51</v>
      </c>
      <c r="AM1" s="9" t="s">
        <v>52</v>
      </c>
      <c r="AN1" s="9" t="s">
        <v>53</v>
      </c>
      <c r="AO1" s="9" t="s">
        <v>54</v>
      </c>
      <c r="AP1" s="9" t="s">
        <v>55</v>
      </c>
      <c r="AQ1" s="9" t="s">
        <v>56</v>
      </c>
      <c r="AR1" s="9" t="s">
        <v>57</v>
      </c>
      <c r="AS1" s="9" t="s">
        <v>58</v>
      </c>
      <c r="AT1" s="9" t="s">
        <v>59</v>
      </c>
      <c r="AU1" s="9" t="s">
        <v>60</v>
      </c>
      <c r="AV1" s="9" t="s">
        <v>61</v>
      </c>
      <c r="AW1" s="9" t="s">
        <v>3</v>
      </c>
      <c r="AX1" s="9" t="s">
        <v>4</v>
      </c>
    </row>
    <row r="2" spans="1:50" ht="30" x14ac:dyDescent="0.25">
      <c r="A2" s="8" t="e">
        <f>- ACT system Renewal</f>
        <v>#NAME?</v>
      </c>
      <c r="B2" s="6">
        <v>1</v>
      </c>
      <c r="G2" s="6" t="s">
        <v>62</v>
      </c>
      <c r="H2" s="6" t="s">
        <v>63</v>
      </c>
      <c r="J2" s="6" t="s">
        <v>64</v>
      </c>
      <c r="K2" s="7">
        <v>43693.555555555555</v>
      </c>
      <c r="L2" s="6" t="s">
        <v>65</v>
      </c>
      <c r="M2" s="6" t="s">
        <v>66</v>
      </c>
      <c r="N2" s="8" t="s">
        <v>67</v>
      </c>
      <c r="Q2" s="6" t="s">
        <v>68</v>
      </c>
      <c r="R2" s="6">
        <v>105422</v>
      </c>
      <c r="S2" s="6" t="s">
        <v>69</v>
      </c>
      <c r="T2" s="6">
        <v>0</v>
      </c>
      <c r="V2" s="6" t="b">
        <v>0</v>
      </c>
      <c r="W2" s="6" t="s">
        <v>70</v>
      </c>
      <c r="AA2" s="8" t="e">
        <f>- ACT system</f>
        <v>#NAME?</v>
      </c>
      <c r="AB2" s="6" t="s">
        <v>65</v>
      </c>
      <c r="AC2" s="7">
        <v>43693.913194444445</v>
      </c>
      <c r="AF2" s="6" t="s">
        <v>71</v>
      </c>
      <c r="AK2" s="6" t="b">
        <v>1</v>
      </c>
      <c r="AM2" s="6" t="s">
        <v>72</v>
      </c>
      <c r="AN2" s="8" t="e">
        <f>- ACT system Renewal</f>
        <v>#NAME?</v>
      </c>
      <c r="AT2" s="6" t="s">
        <v>73</v>
      </c>
      <c r="AV2" s="6" t="s">
        <v>74</v>
      </c>
      <c r="AW2" s="6">
        <f>COUNTA(A1:AV1)</f>
        <v>48</v>
      </c>
      <c r="AX2" s="6">
        <v>78657</v>
      </c>
    </row>
    <row r="3" spans="1:50" ht="30" x14ac:dyDescent="0.25">
      <c r="A3" s="8" t="e">
        <f>- Acoustic panels Renewal</f>
        <v>#NAME?</v>
      </c>
      <c r="B3" s="6">
        <v>1</v>
      </c>
      <c r="G3" s="6" t="s">
        <v>62</v>
      </c>
      <c r="H3" s="6" t="s">
        <v>63</v>
      </c>
      <c r="J3" s="6" t="s">
        <v>64</v>
      </c>
      <c r="K3" s="7">
        <v>43693.555555555555</v>
      </c>
      <c r="L3" s="6" t="s">
        <v>65</v>
      </c>
      <c r="M3" s="6" t="s">
        <v>66</v>
      </c>
      <c r="N3" s="8" t="s">
        <v>67</v>
      </c>
      <c r="Q3" s="6" t="s">
        <v>68</v>
      </c>
      <c r="R3" s="6">
        <v>6868</v>
      </c>
      <c r="S3" s="6" t="s">
        <v>69</v>
      </c>
      <c r="T3" s="6">
        <v>0</v>
      </c>
      <c r="V3" s="6" t="b">
        <v>0</v>
      </c>
      <c r="W3" s="6" t="s">
        <v>75</v>
      </c>
      <c r="AA3" s="8" t="e">
        <f>- Acoustic panels</f>
        <v>#NAME?</v>
      </c>
      <c r="AB3" s="6" t="s">
        <v>65</v>
      </c>
      <c r="AC3" s="7">
        <v>43693.911805555559</v>
      </c>
      <c r="AF3" s="6" t="s">
        <v>71</v>
      </c>
      <c r="AK3" s="6" t="b">
        <v>1</v>
      </c>
      <c r="AM3" s="6" t="s">
        <v>72</v>
      </c>
      <c r="AN3" s="8" t="e">
        <f>- Acoustic panels Renewal</f>
        <v>#NAME?</v>
      </c>
      <c r="AT3" s="6" t="s">
        <v>73</v>
      </c>
      <c r="AV3" s="6" t="s">
        <v>74</v>
      </c>
    </row>
    <row r="4" spans="1:50" ht="30" x14ac:dyDescent="0.25">
      <c r="A4" s="8" t="e">
        <f>- Carpet Renewal</f>
        <v>#NAME?</v>
      </c>
      <c r="B4" s="6">
        <v>1</v>
      </c>
      <c r="G4" s="6" t="s">
        <v>62</v>
      </c>
      <c r="H4" s="6" t="s">
        <v>63</v>
      </c>
      <c r="J4" s="6" t="s">
        <v>64</v>
      </c>
      <c r="K4" s="7">
        <v>43693.555555555555</v>
      </c>
      <c r="L4" s="6" t="s">
        <v>65</v>
      </c>
      <c r="M4" s="6" t="s">
        <v>66</v>
      </c>
      <c r="N4" s="8" t="s">
        <v>67</v>
      </c>
      <c r="Q4" s="6" t="s">
        <v>68</v>
      </c>
      <c r="R4" s="6">
        <v>121339</v>
      </c>
      <c r="S4" s="6" t="s">
        <v>69</v>
      </c>
      <c r="T4" s="6">
        <v>0</v>
      </c>
      <c r="V4" s="6" t="b">
        <v>0</v>
      </c>
      <c r="W4" s="6" t="s">
        <v>76</v>
      </c>
      <c r="AA4" s="8" t="e">
        <f>- Carpet</f>
        <v>#NAME?</v>
      </c>
      <c r="AB4" s="6" t="s">
        <v>65</v>
      </c>
      <c r="AC4" s="7">
        <v>43693.912499999999</v>
      </c>
      <c r="AF4" s="6" t="s">
        <v>71</v>
      </c>
      <c r="AK4" s="6" t="b">
        <v>1</v>
      </c>
      <c r="AM4" s="6" t="s">
        <v>72</v>
      </c>
      <c r="AN4" s="8" t="e">
        <f>- Carpet Renewal</f>
        <v>#NAME?</v>
      </c>
      <c r="AT4" s="6" t="s">
        <v>73</v>
      </c>
      <c r="AV4" s="6" t="s">
        <v>74</v>
      </c>
    </row>
    <row r="5" spans="1:50" ht="30" x14ac:dyDescent="0.25">
      <c r="A5" s="8" t="e">
        <f>- Ceramic tile Renewal</f>
        <v>#NAME?</v>
      </c>
      <c r="B5" s="6">
        <v>1</v>
      </c>
      <c r="G5" s="6" t="s">
        <v>62</v>
      </c>
      <c r="H5" s="6" t="s">
        <v>63</v>
      </c>
      <c r="J5" s="6" t="s">
        <v>64</v>
      </c>
      <c r="K5" s="7">
        <v>43693.555555555555</v>
      </c>
      <c r="L5" s="6" t="s">
        <v>65</v>
      </c>
      <c r="M5" s="6" t="s">
        <v>66</v>
      </c>
      <c r="N5" s="8" t="s">
        <v>67</v>
      </c>
      <c r="Q5" s="6" t="s">
        <v>68</v>
      </c>
      <c r="R5" s="6">
        <v>65820</v>
      </c>
      <c r="S5" s="6" t="s">
        <v>69</v>
      </c>
      <c r="T5" s="6">
        <v>0</v>
      </c>
      <c r="V5" s="6" t="b">
        <v>0</v>
      </c>
      <c r="W5" s="6" t="s">
        <v>77</v>
      </c>
      <c r="AA5" s="8" t="e">
        <f>- Ceramic tile</f>
        <v>#NAME?</v>
      </c>
      <c r="AB5" s="6" t="s">
        <v>65</v>
      </c>
      <c r="AC5" s="7">
        <v>43693.912499999999</v>
      </c>
      <c r="AF5" s="6" t="s">
        <v>71</v>
      </c>
      <c r="AK5" s="6" t="b">
        <v>1</v>
      </c>
      <c r="AM5" s="6" t="s">
        <v>72</v>
      </c>
      <c r="AN5" s="8" t="e">
        <f>- Ceramic tile Renewal</f>
        <v>#NAME?</v>
      </c>
      <c r="AT5" s="6" t="s">
        <v>73</v>
      </c>
      <c r="AV5" s="6" t="s">
        <v>74</v>
      </c>
    </row>
    <row r="6" spans="1:50" ht="30" x14ac:dyDescent="0.25">
      <c r="A6" s="8" t="e">
        <f>- Door assembly Renewal</f>
        <v>#NAME?</v>
      </c>
      <c r="B6" s="6">
        <v>1</v>
      </c>
      <c r="G6" s="6" t="s">
        <v>62</v>
      </c>
      <c r="H6" s="6" t="s">
        <v>63</v>
      </c>
      <c r="J6" s="6" t="s">
        <v>64</v>
      </c>
      <c r="K6" s="7">
        <v>43693.554861111108</v>
      </c>
      <c r="L6" s="6" t="s">
        <v>65</v>
      </c>
      <c r="M6" s="6" t="s">
        <v>66</v>
      </c>
      <c r="N6" s="8" t="s">
        <v>67</v>
      </c>
      <c r="Q6" s="6" t="s">
        <v>68</v>
      </c>
      <c r="R6" s="6">
        <v>34630</v>
      </c>
      <c r="S6" s="6" t="s">
        <v>69</v>
      </c>
      <c r="T6" s="6">
        <v>0</v>
      </c>
      <c r="V6" s="6" t="b">
        <v>0</v>
      </c>
      <c r="W6" s="6" t="s">
        <v>78</v>
      </c>
      <c r="AA6" s="8" t="e">
        <f>- Door assembly</f>
        <v>#NAME?</v>
      </c>
      <c r="AB6" s="6" t="s">
        <v>65</v>
      </c>
      <c r="AC6" s="7">
        <v>43693.897222222222</v>
      </c>
      <c r="AF6" s="6" t="s">
        <v>71</v>
      </c>
      <c r="AK6" s="6" t="b">
        <v>1</v>
      </c>
      <c r="AM6" s="6" t="s">
        <v>72</v>
      </c>
      <c r="AN6" s="8" t="e">
        <f>- Door assembly Renewal</f>
        <v>#NAME?</v>
      </c>
      <c r="AT6" s="6" t="s">
        <v>73</v>
      </c>
      <c r="AV6" s="6" t="s">
        <v>74</v>
      </c>
    </row>
    <row r="7" spans="1:50" ht="30" x14ac:dyDescent="0.25">
      <c r="A7" s="8" t="e">
        <f>- Painted GWB Renewal</f>
        <v>#NAME?</v>
      </c>
      <c r="B7" s="6">
        <v>1</v>
      </c>
      <c r="G7" s="6" t="s">
        <v>62</v>
      </c>
      <c r="H7" s="6" t="s">
        <v>63</v>
      </c>
      <c r="J7" s="6" t="s">
        <v>64</v>
      </c>
      <c r="K7" s="7">
        <v>43693.555555555555</v>
      </c>
      <c r="L7" s="6" t="s">
        <v>65</v>
      </c>
      <c r="M7" s="6" t="s">
        <v>66</v>
      </c>
      <c r="N7" s="8" t="s">
        <v>67</v>
      </c>
      <c r="Q7" s="6" t="s">
        <v>68</v>
      </c>
      <c r="R7" s="6">
        <v>67131</v>
      </c>
      <c r="S7" s="6" t="s">
        <v>69</v>
      </c>
      <c r="T7" s="6">
        <v>0</v>
      </c>
      <c r="V7" s="6" t="b">
        <v>0</v>
      </c>
      <c r="W7" s="6" t="s">
        <v>79</v>
      </c>
      <c r="AA7" s="8" t="e">
        <f>- Painted GWB</f>
        <v>#NAME?</v>
      </c>
      <c r="AB7" s="6" t="s">
        <v>65</v>
      </c>
      <c r="AC7" s="7">
        <v>43693.913194444445</v>
      </c>
      <c r="AF7" s="6" t="s">
        <v>71</v>
      </c>
      <c r="AK7" s="6" t="b">
        <v>1</v>
      </c>
      <c r="AM7" s="6" t="s">
        <v>72</v>
      </c>
      <c r="AN7" s="8" t="e">
        <f>- Painted GWB Renewal</f>
        <v>#NAME?</v>
      </c>
      <c r="AT7" s="6" t="s">
        <v>73</v>
      </c>
      <c r="AV7" s="6" t="s">
        <v>74</v>
      </c>
    </row>
    <row r="8" spans="1:50" ht="30" x14ac:dyDescent="0.25">
      <c r="A8" s="8" t="e">
        <f>- Painted finish  Renewal</f>
        <v>#NAME?</v>
      </c>
      <c r="B8" s="6">
        <v>1</v>
      </c>
      <c r="G8" s="6" t="s">
        <v>62</v>
      </c>
      <c r="H8" s="6" t="s">
        <v>63</v>
      </c>
      <c r="J8" s="6" t="s">
        <v>64</v>
      </c>
      <c r="K8" s="7">
        <v>43693.555555555555</v>
      </c>
      <c r="L8" s="6" t="s">
        <v>65</v>
      </c>
      <c r="M8" s="6" t="s">
        <v>66</v>
      </c>
      <c r="N8" s="8" t="s">
        <v>67</v>
      </c>
      <c r="Q8" s="6" t="s">
        <v>68</v>
      </c>
      <c r="R8" s="6">
        <v>96506</v>
      </c>
      <c r="S8" s="6" t="s">
        <v>69</v>
      </c>
      <c r="T8" s="6">
        <v>0</v>
      </c>
      <c r="V8" s="6" t="b">
        <v>0</v>
      </c>
      <c r="W8" s="6" t="s">
        <v>80</v>
      </c>
      <c r="AA8" s="8" t="e">
        <f>- Painted finish</f>
        <v>#NAME?</v>
      </c>
      <c r="AB8" s="6" t="s">
        <v>65</v>
      </c>
      <c r="AC8" s="7">
        <v>43693.911805555559</v>
      </c>
      <c r="AF8" s="6" t="s">
        <v>71</v>
      </c>
      <c r="AK8" s="6" t="b">
        <v>1</v>
      </c>
      <c r="AM8" s="6" t="s">
        <v>72</v>
      </c>
      <c r="AN8" s="8" t="e">
        <f>- Painted finish  Renewal</f>
        <v>#NAME?</v>
      </c>
      <c r="AT8" s="6" t="s">
        <v>73</v>
      </c>
      <c r="AV8" s="6" t="s">
        <v>74</v>
      </c>
    </row>
    <row r="9" spans="1:50" ht="30" x14ac:dyDescent="0.25">
      <c r="A9" s="8" t="e">
        <f>- Pedestrian pavement - concrete Renewal</f>
        <v>#NAME?</v>
      </c>
      <c r="B9" s="6">
        <v>1</v>
      </c>
      <c r="G9" s="6" t="s">
        <v>62</v>
      </c>
      <c r="H9" s="6" t="s">
        <v>63</v>
      </c>
      <c r="J9" s="6" t="s">
        <v>64</v>
      </c>
      <c r="K9" s="7">
        <v>43693.555555555555</v>
      </c>
      <c r="L9" s="6" t="s">
        <v>65</v>
      </c>
      <c r="M9" s="6" t="s">
        <v>66</v>
      </c>
      <c r="N9" s="8" t="s">
        <v>67</v>
      </c>
      <c r="Q9" s="6" t="s">
        <v>68</v>
      </c>
      <c r="R9" s="6">
        <v>81500</v>
      </c>
      <c r="S9" s="6" t="s">
        <v>69</v>
      </c>
      <c r="T9" s="6">
        <v>0</v>
      </c>
      <c r="V9" s="6" t="b">
        <v>0</v>
      </c>
      <c r="W9" s="6" t="s">
        <v>81</v>
      </c>
      <c r="AA9" s="8" t="e">
        <f>- Pedestrian pavement - concrete</f>
        <v>#NAME?</v>
      </c>
      <c r="AB9" s="6" t="s">
        <v>65</v>
      </c>
      <c r="AC9" s="7">
        <v>43693.913888888892</v>
      </c>
      <c r="AF9" s="6" t="s">
        <v>71</v>
      </c>
      <c r="AK9" s="6" t="b">
        <v>1</v>
      </c>
      <c r="AM9" s="6" t="s">
        <v>72</v>
      </c>
      <c r="AN9" s="8" t="e">
        <f>- Pedestrian pavement - concrete Renewal</f>
        <v>#NAME?</v>
      </c>
      <c r="AT9" s="6" t="s">
        <v>73</v>
      </c>
      <c r="AV9" s="6" t="s">
        <v>74</v>
      </c>
    </row>
    <row r="10" spans="1:50" ht="30" x14ac:dyDescent="0.25">
      <c r="A10" s="8" t="e">
        <f>- Restroom accessories Renewal</f>
        <v>#NAME?</v>
      </c>
      <c r="B10" s="6">
        <v>1</v>
      </c>
      <c r="G10" s="6" t="s">
        <v>62</v>
      </c>
      <c r="H10" s="6" t="s">
        <v>63</v>
      </c>
      <c r="J10" s="6" t="s">
        <v>64</v>
      </c>
      <c r="K10" s="7">
        <v>43693.554861111108</v>
      </c>
      <c r="L10" s="6" t="s">
        <v>65</v>
      </c>
      <c r="M10" s="6" t="s">
        <v>66</v>
      </c>
      <c r="N10" s="8" t="s">
        <v>67</v>
      </c>
      <c r="Q10" s="6" t="s">
        <v>68</v>
      </c>
      <c r="R10" s="6">
        <v>52886</v>
      </c>
      <c r="S10" s="6" t="s">
        <v>69</v>
      </c>
      <c r="T10" s="6">
        <v>0</v>
      </c>
      <c r="V10" s="6" t="b">
        <v>0</v>
      </c>
      <c r="W10" s="6" t="s">
        <v>82</v>
      </c>
      <c r="AA10" s="8" t="e">
        <f>- Restroom accessories</f>
        <v>#NAME?</v>
      </c>
      <c r="AB10" s="6" t="s">
        <v>65</v>
      </c>
      <c r="AC10" s="7">
        <v>43693.898611111108</v>
      </c>
      <c r="AF10" s="6" t="s">
        <v>71</v>
      </c>
      <c r="AK10" s="6" t="b">
        <v>1</v>
      </c>
      <c r="AM10" s="6" t="s">
        <v>72</v>
      </c>
      <c r="AN10" s="8" t="e">
        <f>- Restroom accessories Renewal</f>
        <v>#NAME?</v>
      </c>
      <c r="AT10" s="6" t="s">
        <v>73</v>
      </c>
      <c r="AV10" s="6" t="s">
        <v>74</v>
      </c>
    </row>
    <row r="11" spans="1:50" ht="30" x14ac:dyDescent="0.25">
      <c r="A11" s="8" t="e">
        <f>- Seating Renewal</f>
        <v>#NAME?</v>
      </c>
      <c r="B11" s="6">
        <v>1</v>
      </c>
      <c r="G11" s="6" t="s">
        <v>62</v>
      </c>
      <c r="H11" s="6" t="s">
        <v>63</v>
      </c>
      <c r="J11" s="6" t="s">
        <v>64</v>
      </c>
      <c r="K11" s="7">
        <v>43693.554861111108</v>
      </c>
      <c r="L11" s="6" t="s">
        <v>65</v>
      </c>
      <c r="M11" s="6" t="s">
        <v>66</v>
      </c>
      <c r="N11" s="8" t="s">
        <v>67</v>
      </c>
      <c r="Q11" s="6" t="s">
        <v>68</v>
      </c>
      <c r="R11" s="6">
        <v>36627</v>
      </c>
      <c r="S11" s="6" t="s">
        <v>69</v>
      </c>
      <c r="T11" s="6">
        <v>0</v>
      </c>
      <c r="V11" s="6" t="b">
        <v>0</v>
      </c>
      <c r="W11" s="6" t="s">
        <v>83</v>
      </c>
      <c r="AA11" s="8" t="e">
        <f>- Seating</f>
        <v>#NAME?</v>
      </c>
      <c r="AB11" s="6" t="s">
        <v>65</v>
      </c>
      <c r="AC11" s="7">
        <v>43693.90902777778</v>
      </c>
      <c r="AF11" s="6" t="s">
        <v>71</v>
      </c>
      <c r="AK11" s="6" t="b">
        <v>1</v>
      </c>
      <c r="AM11" s="6" t="s">
        <v>72</v>
      </c>
      <c r="AN11" s="8" t="e">
        <f>- Seating Renewal</f>
        <v>#NAME?</v>
      </c>
      <c r="AT11" s="6" t="s">
        <v>73</v>
      </c>
      <c r="AV11" s="6" t="s">
        <v>74</v>
      </c>
    </row>
    <row r="12" spans="1:50" ht="30" x14ac:dyDescent="0.25">
      <c r="A12" s="8" t="e">
        <f>- Service counters Renewal</f>
        <v>#NAME?</v>
      </c>
      <c r="B12" s="6">
        <v>1</v>
      </c>
      <c r="G12" s="6" t="s">
        <v>62</v>
      </c>
      <c r="H12" s="6" t="s">
        <v>63</v>
      </c>
      <c r="J12" s="6" t="s">
        <v>64</v>
      </c>
      <c r="K12" s="7">
        <v>43693.554861111108</v>
      </c>
      <c r="L12" s="6" t="s">
        <v>65</v>
      </c>
      <c r="M12" s="6" t="s">
        <v>66</v>
      </c>
      <c r="N12" s="8" t="s">
        <v>67</v>
      </c>
      <c r="Q12" s="6" t="s">
        <v>68</v>
      </c>
      <c r="R12" s="6">
        <v>35258</v>
      </c>
      <c r="S12" s="6" t="s">
        <v>69</v>
      </c>
      <c r="T12" s="6">
        <v>0</v>
      </c>
      <c r="V12" s="6" t="b">
        <v>0</v>
      </c>
      <c r="W12" s="6" t="s">
        <v>84</v>
      </c>
      <c r="AA12" s="8" t="e">
        <f>- Service counters</f>
        <v>#NAME?</v>
      </c>
      <c r="AB12" s="6" t="s">
        <v>65</v>
      </c>
      <c r="AC12" s="7">
        <v>43693.910416666666</v>
      </c>
      <c r="AF12" s="6" t="s">
        <v>71</v>
      </c>
      <c r="AK12" s="6" t="b">
        <v>1</v>
      </c>
      <c r="AM12" s="6" t="s">
        <v>72</v>
      </c>
      <c r="AN12" s="8" t="e">
        <f>- Service counters Renewal</f>
        <v>#NAME?</v>
      </c>
      <c r="AT12" s="6" t="s">
        <v>73</v>
      </c>
      <c r="AV12" s="6" t="s">
        <v>74</v>
      </c>
    </row>
    <row r="13" spans="1:50" ht="30" x14ac:dyDescent="0.25">
      <c r="A13" s="8" t="e">
        <f>- Toilet partitions Renewal</f>
        <v>#NAME?</v>
      </c>
      <c r="B13" s="6">
        <v>1</v>
      </c>
      <c r="G13" s="6" t="s">
        <v>62</v>
      </c>
      <c r="H13" s="6" t="s">
        <v>63</v>
      </c>
      <c r="J13" s="6" t="s">
        <v>64</v>
      </c>
      <c r="K13" s="7">
        <v>43693.554861111108</v>
      </c>
      <c r="L13" s="6" t="s">
        <v>65</v>
      </c>
      <c r="M13" s="6" t="s">
        <v>66</v>
      </c>
      <c r="N13" s="8" t="s">
        <v>67</v>
      </c>
      <c r="Q13" s="6" t="s">
        <v>68</v>
      </c>
      <c r="R13" s="6">
        <v>3486</v>
      </c>
      <c r="S13" s="6" t="s">
        <v>69</v>
      </c>
      <c r="T13" s="6">
        <v>0</v>
      </c>
      <c r="V13" s="6" t="b">
        <v>0</v>
      </c>
      <c r="W13" s="6" t="s">
        <v>85</v>
      </c>
      <c r="AA13" s="8" t="e">
        <f>- Toilet partitions</f>
        <v>#NAME?</v>
      </c>
      <c r="AB13" s="6" t="s">
        <v>65</v>
      </c>
      <c r="AC13" s="7">
        <v>43693.898611111108</v>
      </c>
      <c r="AF13" s="6" t="s">
        <v>71</v>
      </c>
      <c r="AK13" s="6" t="b">
        <v>1</v>
      </c>
      <c r="AM13" s="6" t="s">
        <v>72</v>
      </c>
      <c r="AN13" s="8" t="e">
        <f>- Toilet partitions Renewal</f>
        <v>#NAME?</v>
      </c>
      <c r="AT13" s="6" t="s">
        <v>73</v>
      </c>
      <c r="AV13" s="6" t="s">
        <v>74</v>
      </c>
    </row>
    <row r="14" spans="1:50" ht="30" x14ac:dyDescent="0.25">
      <c r="A14" s="8" t="e">
        <f>- VCT  Renewal</f>
        <v>#NAME?</v>
      </c>
      <c r="B14" s="6">
        <v>1</v>
      </c>
      <c r="G14" s="6" t="s">
        <v>62</v>
      </c>
      <c r="H14" s="6" t="s">
        <v>63</v>
      </c>
      <c r="J14" s="6" t="s">
        <v>64</v>
      </c>
      <c r="K14" s="7">
        <v>43693.555555555555</v>
      </c>
      <c r="L14" s="6" t="s">
        <v>65</v>
      </c>
      <c r="M14" s="6" t="s">
        <v>66</v>
      </c>
      <c r="N14" s="8" t="s">
        <v>67</v>
      </c>
      <c r="Q14" s="6" t="s">
        <v>68</v>
      </c>
      <c r="R14" s="6">
        <v>352800</v>
      </c>
      <c r="S14" s="6" t="s">
        <v>69</v>
      </c>
      <c r="T14" s="6">
        <v>0</v>
      </c>
      <c r="V14" s="6" t="b">
        <v>0</v>
      </c>
      <c r="W14" s="6" t="s">
        <v>86</v>
      </c>
      <c r="AA14" s="8" t="e">
        <f>- VCT</f>
        <v>#NAME?</v>
      </c>
      <c r="AB14" s="6" t="s">
        <v>65</v>
      </c>
      <c r="AC14" s="7">
        <v>43693.912499999999</v>
      </c>
      <c r="AF14" s="6" t="s">
        <v>71</v>
      </c>
      <c r="AK14" s="6" t="b">
        <v>1</v>
      </c>
      <c r="AM14" s="6" t="s">
        <v>72</v>
      </c>
      <c r="AN14" s="8" t="e">
        <f>- VCT  Renewal</f>
        <v>#NAME?</v>
      </c>
      <c r="AT14" s="6" t="s">
        <v>73</v>
      </c>
      <c r="AV14" s="6" t="s">
        <v>74</v>
      </c>
    </row>
    <row r="15" spans="1:50" ht="30" x14ac:dyDescent="0.25">
      <c r="A15" s="8" t="s">
        <v>87</v>
      </c>
      <c r="B15" s="6">
        <v>1</v>
      </c>
      <c r="G15" s="6" t="s">
        <v>88</v>
      </c>
      <c r="H15" s="6" t="s">
        <v>89</v>
      </c>
      <c r="J15" s="6" t="s">
        <v>90</v>
      </c>
      <c r="K15" s="7">
        <v>43693.450694444444</v>
      </c>
      <c r="L15" s="6" t="s">
        <v>65</v>
      </c>
      <c r="M15" s="6" t="s">
        <v>66</v>
      </c>
      <c r="N15" s="8" t="s">
        <v>67</v>
      </c>
      <c r="Q15" s="6" t="s">
        <v>68</v>
      </c>
      <c r="R15" s="6">
        <v>2500</v>
      </c>
      <c r="S15" s="6" t="s">
        <v>69</v>
      </c>
      <c r="T15" s="6">
        <v>0</v>
      </c>
      <c r="V15" s="6" t="b">
        <v>0</v>
      </c>
      <c r="W15" s="6" t="s">
        <v>91</v>
      </c>
      <c r="AA15" s="8" t="s">
        <v>92</v>
      </c>
      <c r="AB15" s="6" t="s">
        <v>65</v>
      </c>
      <c r="AC15" s="7">
        <v>43693.902083333334</v>
      </c>
      <c r="AF15" s="6" t="s">
        <v>71</v>
      </c>
      <c r="AK15" s="6" t="b">
        <v>1</v>
      </c>
      <c r="AM15" s="6" t="s">
        <v>72</v>
      </c>
      <c r="AN15" s="8" t="s">
        <v>87</v>
      </c>
      <c r="AT15" s="6" t="s">
        <v>73</v>
      </c>
      <c r="AV15" s="6" t="s">
        <v>74</v>
      </c>
    </row>
    <row r="16" spans="1:50" ht="30" x14ac:dyDescent="0.25">
      <c r="A16" s="8" t="s">
        <v>93</v>
      </c>
      <c r="B16" s="6">
        <v>1</v>
      </c>
      <c r="G16" s="6" t="s">
        <v>62</v>
      </c>
      <c r="H16" s="6" t="s">
        <v>63</v>
      </c>
      <c r="J16" s="6" t="s">
        <v>64</v>
      </c>
      <c r="K16" s="7">
        <v>43693.554861111108</v>
      </c>
      <c r="L16" s="6" t="s">
        <v>65</v>
      </c>
      <c r="M16" s="6" t="s">
        <v>66</v>
      </c>
      <c r="N16" s="8" t="s">
        <v>67</v>
      </c>
      <c r="Q16" s="6" t="s">
        <v>68</v>
      </c>
      <c r="R16" s="6">
        <v>2500</v>
      </c>
      <c r="S16" s="6" t="s">
        <v>69</v>
      </c>
      <c r="T16" s="6">
        <v>0</v>
      </c>
      <c r="V16" s="6" t="b">
        <v>0</v>
      </c>
      <c r="W16" s="6" t="s">
        <v>94</v>
      </c>
      <c r="AA16" s="8" t="s">
        <v>95</v>
      </c>
      <c r="AB16" s="6" t="s">
        <v>65</v>
      </c>
      <c r="AC16" s="7">
        <v>43693.910416666666</v>
      </c>
      <c r="AF16" s="6" t="s">
        <v>71</v>
      </c>
      <c r="AK16" s="6" t="b">
        <v>1</v>
      </c>
      <c r="AM16" s="6" t="s">
        <v>72</v>
      </c>
      <c r="AN16" s="8" t="s">
        <v>93</v>
      </c>
      <c r="AT16" s="6" t="s">
        <v>73</v>
      </c>
      <c r="AV16" s="6" t="s">
        <v>74</v>
      </c>
    </row>
    <row r="17" spans="1:48" ht="30" x14ac:dyDescent="0.25">
      <c r="A17" s="8" t="s">
        <v>93</v>
      </c>
      <c r="B17" s="6">
        <v>1</v>
      </c>
      <c r="G17" s="6" t="s">
        <v>62</v>
      </c>
      <c r="H17" s="6" t="s">
        <v>63</v>
      </c>
      <c r="J17" s="6" t="s">
        <v>64</v>
      </c>
      <c r="K17" s="7">
        <v>43693.554861111108</v>
      </c>
      <c r="L17" s="6" t="s">
        <v>65</v>
      </c>
      <c r="M17" s="6" t="s">
        <v>66</v>
      </c>
      <c r="N17" s="8" t="s">
        <v>67</v>
      </c>
      <c r="Q17" s="6" t="s">
        <v>68</v>
      </c>
      <c r="R17" s="6">
        <v>2500</v>
      </c>
      <c r="S17" s="6" t="s">
        <v>69</v>
      </c>
      <c r="T17" s="6">
        <v>0</v>
      </c>
      <c r="V17" s="6" t="b">
        <v>0</v>
      </c>
      <c r="W17" s="6" t="s">
        <v>96</v>
      </c>
      <c r="AA17" s="8" t="s">
        <v>95</v>
      </c>
      <c r="AB17" s="6" t="s">
        <v>65</v>
      </c>
      <c r="AC17" s="7">
        <v>43693.910416666666</v>
      </c>
      <c r="AF17" s="6" t="s">
        <v>71</v>
      </c>
      <c r="AK17" s="6" t="b">
        <v>1</v>
      </c>
      <c r="AM17" s="6" t="s">
        <v>72</v>
      </c>
      <c r="AN17" s="8" t="s">
        <v>93</v>
      </c>
      <c r="AT17" s="6" t="s">
        <v>73</v>
      </c>
      <c r="AV17" s="6" t="s">
        <v>74</v>
      </c>
    </row>
    <row r="18" spans="1:48" ht="30" x14ac:dyDescent="0.25">
      <c r="A18" s="8" t="s">
        <v>93</v>
      </c>
      <c r="B18" s="6">
        <v>1</v>
      </c>
      <c r="G18" s="6" t="s">
        <v>62</v>
      </c>
      <c r="H18" s="6" t="s">
        <v>63</v>
      </c>
      <c r="J18" s="6" t="s">
        <v>64</v>
      </c>
      <c r="K18" s="7">
        <v>43693.554861111108</v>
      </c>
      <c r="L18" s="6" t="s">
        <v>65</v>
      </c>
      <c r="M18" s="6" t="s">
        <v>66</v>
      </c>
      <c r="N18" s="8" t="s">
        <v>67</v>
      </c>
      <c r="Q18" s="6" t="s">
        <v>68</v>
      </c>
      <c r="R18" s="6">
        <v>2500</v>
      </c>
      <c r="S18" s="6" t="s">
        <v>69</v>
      </c>
      <c r="T18" s="6">
        <v>0</v>
      </c>
      <c r="V18" s="6" t="b">
        <v>0</v>
      </c>
      <c r="W18" s="6" t="s">
        <v>97</v>
      </c>
      <c r="AA18" s="8" t="s">
        <v>95</v>
      </c>
      <c r="AB18" s="6" t="s">
        <v>65</v>
      </c>
      <c r="AC18" s="7">
        <v>43693.910416666666</v>
      </c>
      <c r="AF18" s="6" t="s">
        <v>71</v>
      </c>
      <c r="AK18" s="6" t="b">
        <v>1</v>
      </c>
      <c r="AM18" s="6" t="s">
        <v>72</v>
      </c>
      <c r="AN18" s="8" t="s">
        <v>93</v>
      </c>
      <c r="AT18" s="6" t="s">
        <v>73</v>
      </c>
      <c r="AV18" s="6" t="s">
        <v>74</v>
      </c>
    </row>
    <row r="19" spans="1:48" ht="30" x14ac:dyDescent="0.25">
      <c r="A19" s="8" t="s">
        <v>98</v>
      </c>
      <c r="B19" s="6">
        <v>1</v>
      </c>
      <c r="G19" s="6" t="s">
        <v>99</v>
      </c>
      <c r="H19" s="6" t="s">
        <v>100</v>
      </c>
      <c r="J19" s="6" t="s">
        <v>101</v>
      </c>
      <c r="K19" s="7">
        <v>43693.811111111114</v>
      </c>
      <c r="L19" s="6" t="s">
        <v>65</v>
      </c>
      <c r="M19" s="6" t="s">
        <v>66</v>
      </c>
      <c r="N19" s="8" t="s">
        <v>67</v>
      </c>
      <c r="Q19" s="6" t="s">
        <v>68</v>
      </c>
      <c r="R19" s="6">
        <v>2500</v>
      </c>
      <c r="S19" s="6" t="s">
        <v>69</v>
      </c>
      <c r="T19" s="6">
        <v>0</v>
      </c>
      <c r="V19" s="6" t="b">
        <v>0</v>
      </c>
      <c r="W19" s="6" t="s">
        <v>102</v>
      </c>
      <c r="AA19" s="8" t="s">
        <v>103</v>
      </c>
      <c r="AB19" s="6" t="s">
        <v>65</v>
      </c>
      <c r="AC19" s="7">
        <v>43693.913194444445</v>
      </c>
      <c r="AF19" s="6" t="s">
        <v>71</v>
      </c>
      <c r="AK19" s="6" t="b">
        <v>1</v>
      </c>
      <c r="AM19" s="6" t="s">
        <v>104</v>
      </c>
      <c r="AN19" s="8" t="s">
        <v>98</v>
      </c>
      <c r="AT19" s="6" t="s">
        <v>73</v>
      </c>
      <c r="AV19" s="6" t="s">
        <v>74</v>
      </c>
    </row>
    <row r="20" spans="1:48" ht="30" x14ac:dyDescent="0.25">
      <c r="A20" s="8" t="s">
        <v>105</v>
      </c>
      <c r="B20" s="6">
        <v>1</v>
      </c>
      <c r="G20" s="6" t="s">
        <v>106</v>
      </c>
      <c r="H20" s="6" t="s">
        <v>107</v>
      </c>
      <c r="J20" s="6" t="s">
        <v>108</v>
      </c>
      <c r="K20" s="7">
        <v>40897.571527777778</v>
      </c>
      <c r="L20" s="6" t="s">
        <v>109</v>
      </c>
      <c r="M20" s="6" t="s">
        <v>66</v>
      </c>
      <c r="Q20" s="6" t="s">
        <v>68</v>
      </c>
      <c r="R20" s="6">
        <v>2500</v>
      </c>
      <c r="T20" s="6">
        <v>0</v>
      </c>
      <c r="V20" s="6" t="b">
        <v>0</v>
      </c>
      <c r="W20" s="6" t="s">
        <v>110</v>
      </c>
      <c r="AF20" s="6" t="s">
        <v>71</v>
      </c>
      <c r="AK20" s="6" t="b">
        <v>1</v>
      </c>
      <c r="AM20" s="6" t="s">
        <v>111</v>
      </c>
      <c r="AN20" s="8" t="s">
        <v>105</v>
      </c>
      <c r="AV20" s="6" t="s">
        <v>74</v>
      </c>
    </row>
    <row r="21" spans="1:48" ht="30" x14ac:dyDescent="0.25">
      <c r="A21" s="8" t="s">
        <v>112</v>
      </c>
      <c r="B21" s="6">
        <v>1</v>
      </c>
      <c r="G21" s="6" t="s">
        <v>62</v>
      </c>
      <c r="H21" s="6" t="s">
        <v>63</v>
      </c>
      <c r="J21" s="6" t="s">
        <v>64</v>
      </c>
      <c r="K21" s="7">
        <v>43693.554861111108</v>
      </c>
      <c r="L21" s="6" t="s">
        <v>65</v>
      </c>
      <c r="M21" s="6" t="s">
        <v>66</v>
      </c>
      <c r="N21" s="8" t="s">
        <v>67</v>
      </c>
      <c r="Q21" s="6" t="s">
        <v>68</v>
      </c>
      <c r="R21" s="6">
        <v>2500</v>
      </c>
      <c r="S21" s="6" t="s">
        <v>69</v>
      </c>
      <c r="T21" s="6">
        <v>0</v>
      </c>
      <c r="V21" s="6" t="b">
        <v>0</v>
      </c>
      <c r="W21" s="6" t="s">
        <v>113</v>
      </c>
      <c r="AA21" s="8" t="s">
        <v>114</v>
      </c>
      <c r="AB21" s="6" t="s">
        <v>65</v>
      </c>
      <c r="AC21" s="7">
        <v>43693.910416666666</v>
      </c>
      <c r="AF21" s="6" t="s">
        <v>71</v>
      </c>
      <c r="AK21" s="6" t="b">
        <v>1</v>
      </c>
      <c r="AM21" s="6" t="s">
        <v>72</v>
      </c>
      <c r="AN21" s="8" t="s">
        <v>112</v>
      </c>
      <c r="AT21" s="6" t="s">
        <v>73</v>
      </c>
      <c r="AV21" s="6" t="s">
        <v>74</v>
      </c>
    </row>
    <row r="22" spans="1:48" ht="30" x14ac:dyDescent="0.25">
      <c r="A22" s="8" t="s">
        <v>115</v>
      </c>
      <c r="B22" s="6">
        <v>1</v>
      </c>
      <c r="G22" s="6" t="s">
        <v>116</v>
      </c>
      <c r="H22" s="6" t="s">
        <v>117</v>
      </c>
      <c r="J22" s="6" t="s">
        <v>118</v>
      </c>
      <c r="K22" s="7">
        <v>43693.771527777775</v>
      </c>
      <c r="L22" s="6" t="s">
        <v>65</v>
      </c>
      <c r="M22" s="6" t="s">
        <v>66</v>
      </c>
      <c r="N22" s="8" t="s">
        <v>67</v>
      </c>
      <c r="Q22" s="6" t="s">
        <v>68</v>
      </c>
      <c r="R22" s="6">
        <v>2500</v>
      </c>
      <c r="S22" s="6" t="s">
        <v>69</v>
      </c>
      <c r="T22" s="6">
        <v>0</v>
      </c>
      <c r="V22" s="6" t="b">
        <v>0</v>
      </c>
      <c r="W22" s="6" t="s">
        <v>119</v>
      </c>
      <c r="AA22" s="8" t="s">
        <v>120</v>
      </c>
      <c r="AB22" s="6" t="s">
        <v>65</v>
      </c>
      <c r="AC22" s="7">
        <v>43693.900694444441</v>
      </c>
      <c r="AF22" s="6" t="s">
        <v>71</v>
      </c>
      <c r="AK22" s="6" t="b">
        <v>1</v>
      </c>
      <c r="AM22" s="6" t="s">
        <v>121</v>
      </c>
      <c r="AN22" s="8" t="s">
        <v>115</v>
      </c>
      <c r="AT22" s="6" t="s">
        <v>73</v>
      </c>
      <c r="AV22" s="6" t="s">
        <v>74</v>
      </c>
    </row>
    <row r="23" spans="1:48" x14ac:dyDescent="0.25">
      <c r="A23" s="8" t="s">
        <v>122</v>
      </c>
      <c r="B23" s="6">
        <v>1</v>
      </c>
      <c r="G23" s="6" t="s">
        <v>123</v>
      </c>
      <c r="H23" s="6" t="s">
        <v>124</v>
      </c>
      <c r="J23" s="6" t="s">
        <v>125</v>
      </c>
      <c r="K23" s="7">
        <v>43665.301388888889</v>
      </c>
      <c r="L23" s="6" t="s">
        <v>109</v>
      </c>
      <c r="M23" s="6" t="s">
        <v>66</v>
      </c>
      <c r="Q23" s="6" t="s">
        <v>68</v>
      </c>
      <c r="R23" s="6">
        <v>2500</v>
      </c>
      <c r="T23" s="6">
        <v>0</v>
      </c>
      <c r="V23" s="6" t="b">
        <v>0</v>
      </c>
      <c r="W23" s="6" t="s">
        <v>126</v>
      </c>
      <c r="AB23" s="6" t="s">
        <v>109</v>
      </c>
      <c r="AC23" s="7">
        <v>43665.301388888889</v>
      </c>
      <c r="AF23" s="6" t="s">
        <v>71</v>
      </c>
      <c r="AK23" s="6" t="b">
        <v>1</v>
      </c>
      <c r="AM23" s="6" t="s">
        <v>127</v>
      </c>
      <c r="AN23" s="8" t="s">
        <v>128</v>
      </c>
      <c r="AV23" s="6" t="s">
        <v>74</v>
      </c>
    </row>
    <row r="24" spans="1:48" ht="30" x14ac:dyDescent="0.25">
      <c r="A24" s="8" t="s">
        <v>129</v>
      </c>
      <c r="B24" s="6">
        <v>1</v>
      </c>
      <c r="G24" s="6" t="s">
        <v>99</v>
      </c>
      <c r="H24" s="6" t="s">
        <v>100</v>
      </c>
      <c r="J24" s="6" t="s">
        <v>101</v>
      </c>
      <c r="K24" s="7">
        <v>43693.810416666667</v>
      </c>
      <c r="L24" s="6" t="s">
        <v>65</v>
      </c>
      <c r="M24" s="6" t="s">
        <v>66</v>
      </c>
      <c r="N24" s="8" t="s">
        <v>67</v>
      </c>
      <c r="Q24" s="6" t="s">
        <v>68</v>
      </c>
      <c r="R24" s="6">
        <v>2500</v>
      </c>
      <c r="S24" s="6" t="s">
        <v>69</v>
      </c>
      <c r="T24" s="6">
        <v>0</v>
      </c>
      <c r="V24" s="6" t="b">
        <v>0</v>
      </c>
      <c r="W24" s="6" t="s">
        <v>130</v>
      </c>
      <c r="AA24" s="8" t="s">
        <v>131</v>
      </c>
      <c r="AB24" s="6" t="s">
        <v>109</v>
      </c>
      <c r="AC24" s="7">
        <v>43693.904166666667</v>
      </c>
      <c r="AF24" s="6" t="s">
        <v>71</v>
      </c>
      <c r="AK24" s="6" t="b">
        <v>1</v>
      </c>
      <c r="AM24" s="6" t="s">
        <v>104</v>
      </c>
      <c r="AN24" s="8" t="s">
        <v>129</v>
      </c>
      <c r="AT24" s="6" t="s">
        <v>73</v>
      </c>
      <c r="AV24" s="6" t="s">
        <v>74</v>
      </c>
    </row>
    <row r="25" spans="1:48" ht="30" x14ac:dyDescent="0.25">
      <c r="A25" s="8" t="s">
        <v>132</v>
      </c>
      <c r="B25" s="6">
        <v>1</v>
      </c>
      <c r="G25" s="6" t="s">
        <v>116</v>
      </c>
      <c r="H25" s="6" t="s">
        <v>117</v>
      </c>
      <c r="J25" s="6" t="s">
        <v>118</v>
      </c>
      <c r="K25" s="7">
        <v>43693.771527777775</v>
      </c>
      <c r="L25" s="6" t="s">
        <v>65</v>
      </c>
      <c r="M25" s="6" t="s">
        <v>66</v>
      </c>
      <c r="N25" s="8" t="s">
        <v>67</v>
      </c>
      <c r="Q25" s="6" t="s">
        <v>68</v>
      </c>
      <c r="R25" s="6">
        <v>2500</v>
      </c>
      <c r="S25" s="6" t="s">
        <v>69</v>
      </c>
      <c r="T25" s="6">
        <v>0</v>
      </c>
      <c r="V25" s="6" t="b">
        <v>0</v>
      </c>
      <c r="W25" s="6" t="s">
        <v>133</v>
      </c>
      <c r="AA25" s="8" t="s">
        <v>134</v>
      </c>
      <c r="AB25" s="6" t="s">
        <v>109</v>
      </c>
      <c r="AC25" s="7">
        <v>43693.90902777778</v>
      </c>
      <c r="AF25" s="6" t="s">
        <v>71</v>
      </c>
      <c r="AK25" s="6" t="b">
        <v>1</v>
      </c>
      <c r="AM25" s="6" t="s">
        <v>121</v>
      </c>
      <c r="AN25" s="8" t="s">
        <v>132</v>
      </c>
      <c r="AT25" s="6" t="s">
        <v>73</v>
      </c>
      <c r="AV25" s="6" t="s">
        <v>74</v>
      </c>
    </row>
    <row r="26" spans="1:48" ht="30" x14ac:dyDescent="0.25">
      <c r="A26" s="8" t="s">
        <v>135</v>
      </c>
      <c r="B26" s="6">
        <v>1</v>
      </c>
      <c r="G26" s="6" t="s">
        <v>136</v>
      </c>
      <c r="H26" s="6" t="s">
        <v>137</v>
      </c>
      <c r="J26" s="6" t="s">
        <v>138</v>
      </c>
      <c r="K26" s="7">
        <v>43665.301388888889</v>
      </c>
      <c r="L26" s="6" t="s">
        <v>109</v>
      </c>
      <c r="M26" s="6" t="s">
        <v>66</v>
      </c>
      <c r="Q26" s="6" t="s">
        <v>68</v>
      </c>
      <c r="R26" s="6">
        <v>2500</v>
      </c>
      <c r="T26" s="6">
        <v>0</v>
      </c>
      <c r="V26" s="6" t="b">
        <v>0</v>
      </c>
      <c r="W26" s="6" t="s">
        <v>139</v>
      </c>
      <c r="AB26" s="6" t="s">
        <v>109</v>
      </c>
      <c r="AC26" s="7">
        <v>43665.301388888889</v>
      </c>
      <c r="AF26" s="6" t="s">
        <v>71</v>
      </c>
      <c r="AK26" s="6" t="b">
        <v>1</v>
      </c>
      <c r="AM26" s="6" t="s">
        <v>127</v>
      </c>
      <c r="AN26" s="8" t="s">
        <v>135</v>
      </c>
      <c r="AV26" s="6" t="s">
        <v>74</v>
      </c>
    </row>
    <row r="27" spans="1:48" ht="30" x14ac:dyDescent="0.25">
      <c r="A27" s="8" t="s">
        <v>140</v>
      </c>
      <c r="B27" s="6">
        <v>1</v>
      </c>
      <c r="G27" s="6" t="s">
        <v>99</v>
      </c>
      <c r="H27" s="6" t="s">
        <v>100</v>
      </c>
      <c r="J27" s="6" t="s">
        <v>101</v>
      </c>
      <c r="K27" s="7">
        <v>43693.810416666667</v>
      </c>
      <c r="L27" s="6" t="s">
        <v>65</v>
      </c>
      <c r="M27" s="6" t="s">
        <v>66</v>
      </c>
      <c r="N27" s="8" t="s">
        <v>67</v>
      </c>
      <c r="Q27" s="6" t="s">
        <v>68</v>
      </c>
      <c r="R27" s="6">
        <v>2500</v>
      </c>
      <c r="S27" s="6" t="s">
        <v>69</v>
      </c>
      <c r="T27" s="6">
        <v>0</v>
      </c>
      <c r="V27" s="6" t="b">
        <v>0</v>
      </c>
      <c r="W27" s="6" t="s">
        <v>141</v>
      </c>
      <c r="AA27" s="8" t="s">
        <v>142</v>
      </c>
      <c r="AB27" s="6" t="s">
        <v>65</v>
      </c>
      <c r="AC27" s="7">
        <v>43693.90902777778</v>
      </c>
      <c r="AF27" s="6" t="s">
        <v>71</v>
      </c>
      <c r="AK27" s="6" t="b">
        <v>1</v>
      </c>
      <c r="AM27" s="6" t="s">
        <v>104</v>
      </c>
      <c r="AN27" s="8" t="s">
        <v>140</v>
      </c>
      <c r="AT27" s="6" t="s">
        <v>73</v>
      </c>
      <c r="AV27" s="6" t="s">
        <v>74</v>
      </c>
    </row>
    <row r="28" spans="1:48" ht="30" x14ac:dyDescent="0.25">
      <c r="A28" s="8" t="s">
        <v>143</v>
      </c>
      <c r="B28" s="6">
        <v>1</v>
      </c>
      <c r="G28" s="6" t="s">
        <v>99</v>
      </c>
      <c r="H28" s="6" t="s">
        <v>100</v>
      </c>
      <c r="J28" s="6" t="s">
        <v>101</v>
      </c>
      <c r="K28" s="7">
        <v>43693.811111111114</v>
      </c>
      <c r="L28" s="6" t="s">
        <v>65</v>
      </c>
      <c r="M28" s="6" t="s">
        <v>66</v>
      </c>
      <c r="N28" s="8" t="s">
        <v>67</v>
      </c>
      <c r="Q28" s="6" t="s">
        <v>68</v>
      </c>
      <c r="R28" s="6">
        <v>2500</v>
      </c>
      <c r="S28" s="6" t="s">
        <v>69</v>
      </c>
      <c r="T28" s="6">
        <v>0</v>
      </c>
      <c r="V28" s="6" t="b">
        <v>0</v>
      </c>
      <c r="W28" s="6" t="s">
        <v>144</v>
      </c>
      <c r="AA28" s="8" t="s">
        <v>145</v>
      </c>
      <c r="AB28" s="6" t="s">
        <v>65</v>
      </c>
      <c r="AC28" s="7">
        <v>43693.909722222219</v>
      </c>
      <c r="AF28" s="6" t="s">
        <v>71</v>
      </c>
      <c r="AK28" s="6" t="b">
        <v>1</v>
      </c>
      <c r="AM28" s="6" t="s">
        <v>104</v>
      </c>
      <c r="AN28" s="8" t="s">
        <v>143</v>
      </c>
      <c r="AT28" s="6" t="s">
        <v>73</v>
      </c>
      <c r="AV28" s="6" t="s">
        <v>74</v>
      </c>
    </row>
    <row r="29" spans="1:48" ht="30" x14ac:dyDescent="0.25">
      <c r="A29" s="8" t="s">
        <v>146</v>
      </c>
      <c r="B29" s="6">
        <v>1</v>
      </c>
      <c r="G29" s="6" t="s">
        <v>147</v>
      </c>
      <c r="H29" s="6" t="s">
        <v>148</v>
      </c>
      <c r="J29" s="6" t="s">
        <v>149</v>
      </c>
      <c r="K29" s="7">
        <v>43693.529861111114</v>
      </c>
      <c r="L29" s="6" t="s">
        <v>65</v>
      </c>
      <c r="M29" s="6" t="s">
        <v>66</v>
      </c>
      <c r="N29" s="8" t="s">
        <v>67</v>
      </c>
      <c r="Q29" s="6" t="s">
        <v>68</v>
      </c>
      <c r="R29" s="6">
        <v>2500</v>
      </c>
      <c r="S29" s="6" t="s">
        <v>69</v>
      </c>
      <c r="T29" s="6">
        <v>0</v>
      </c>
      <c r="V29" s="6" t="b">
        <v>0</v>
      </c>
      <c r="W29" s="6" t="s">
        <v>150</v>
      </c>
      <c r="AA29" s="8" t="s">
        <v>151</v>
      </c>
      <c r="AB29" s="6" t="s">
        <v>65</v>
      </c>
      <c r="AC29" s="7">
        <v>43693.910416666666</v>
      </c>
      <c r="AF29" s="6" t="s">
        <v>71</v>
      </c>
      <c r="AK29" s="6" t="b">
        <v>1</v>
      </c>
      <c r="AM29" s="6" t="s">
        <v>121</v>
      </c>
      <c r="AN29" s="8" t="s">
        <v>146</v>
      </c>
      <c r="AT29" s="6" t="s">
        <v>73</v>
      </c>
      <c r="AV29" s="6" t="s">
        <v>74</v>
      </c>
    </row>
    <row r="30" spans="1:48" ht="30" x14ac:dyDescent="0.25">
      <c r="A30" s="8" t="s">
        <v>146</v>
      </c>
      <c r="B30" s="6">
        <v>1</v>
      </c>
      <c r="G30" s="6" t="s">
        <v>99</v>
      </c>
      <c r="H30" s="6" t="s">
        <v>100</v>
      </c>
      <c r="J30" s="6" t="s">
        <v>101</v>
      </c>
      <c r="K30" s="7">
        <v>43693.811111111114</v>
      </c>
      <c r="L30" s="6" t="s">
        <v>65</v>
      </c>
      <c r="M30" s="6" t="s">
        <v>66</v>
      </c>
      <c r="N30" s="8" t="s">
        <v>67</v>
      </c>
      <c r="Q30" s="6" t="s">
        <v>68</v>
      </c>
      <c r="R30" s="6">
        <v>2500</v>
      </c>
      <c r="S30" s="6" t="s">
        <v>69</v>
      </c>
      <c r="T30" s="6">
        <v>0</v>
      </c>
      <c r="V30" s="6" t="b">
        <v>0</v>
      </c>
      <c r="W30" s="6" t="s">
        <v>152</v>
      </c>
      <c r="AA30" s="8" t="s">
        <v>151</v>
      </c>
      <c r="AB30" s="6" t="s">
        <v>65</v>
      </c>
      <c r="AC30" s="7">
        <v>43693.910416666666</v>
      </c>
      <c r="AF30" s="6" t="s">
        <v>71</v>
      </c>
      <c r="AK30" s="6" t="b">
        <v>1</v>
      </c>
      <c r="AM30" s="6" t="s">
        <v>104</v>
      </c>
      <c r="AN30" s="8" t="s">
        <v>146</v>
      </c>
      <c r="AT30" s="6" t="s">
        <v>73</v>
      </c>
      <c r="AV30" s="6" t="s">
        <v>74</v>
      </c>
    </row>
    <row r="31" spans="1:48" ht="30" x14ac:dyDescent="0.25">
      <c r="A31" s="8" t="s">
        <v>153</v>
      </c>
      <c r="B31" s="6">
        <v>1</v>
      </c>
      <c r="G31" s="6" t="s">
        <v>154</v>
      </c>
      <c r="H31" s="6" t="s">
        <v>155</v>
      </c>
      <c r="J31" s="6" t="s">
        <v>156</v>
      </c>
      <c r="K31" s="7">
        <v>40626.626388888886</v>
      </c>
      <c r="L31" s="6" t="s">
        <v>109</v>
      </c>
      <c r="M31" s="6" t="s">
        <v>66</v>
      </c>
      <c r="Q31" s="6" t="s">
        <v>68</v>
      </c>
      <c r="R31" s="6">
        <v>2500</v>
      </c>
      <c r="T31" s="6">
        <v>0</v>
      </c>
      <c r="V31" s="6" t="b">
        <v>0</v>
      </c>
      <c r="W31" s="6" t="s">
        <v>157</v>
      </c>
      <c r="AF31" s="6" t="s">
        <v>71</v>
      </c>
      <c r="AK31" s="6" t="b">
        <v>1</v>
      </c>
      <c r="AM31" s="6" t="s">
        <v>121</v>
      </c>
      <c r="AN31" s="8" t="s">
        <v>153</v>
      </c>
      <c r="AV31" s="6" t="s">
        <v>74</v>
      </c>
    </row>
    <row r="32" spans="1:48" ht="30" x14ac:dyDescent="0.25">
      <c r="A32" s="8" t="s">
        <v>153</v>
      </c>
      <c r="B32" s="6">
        <v>1</v>
      </c>
      <c r="G32" s="6" t="s">
        <v>154</v>
      </c>
      <c r="H32" s="6" t="s">
        <v>155</v>
      </c>
      <c r="J32" s="6" t="s">
        <v>156</v>
      </c>
      <c r="K32" s="7">
        <v>43665.290277777778</v>
      </c>
      <c r="L32" s="6" t="s">
        <v>109</v>
      </c>
      <c r="M32" s="6" t="s">
        <v>66</v>
      </c>
      <c r="Q32" s="6" t="s">
        <v>68</v>
      </c>
      <c r="R32" s="6">
        <v>2500</v>
      </c>
      <c r="T32" s="6">
        <v>0</v>
      </c>
      <c r="V32" s="6" t="b">
        <v>0</v>
      </c>
      <c r="W32" s="6" t="s">
        <v>158</v>
      </c>
      <c r="AB32" s="6" t="s">
        <v>109</v>
      </c>
      <c r="AC32" s="7">
        <v>43665.290277777778</v>
      </c>
      <c r="AF32" s="6" t="s">
        <v>71</v>
      </c>
      <c r="AK32" s="6" t="b">
        <v>1</v>
      </c>
      <c r="AM32" s="6" t="s">
        <v>159</v>
      </c>
      <c r="AN32" s="8" t="s">
        <v>153</v>
      </c>
      <c r="AV32" s="6" t="s">
        <v>74</v>
      </c>
    </row>
    <row r="33" spans="1:48" ht="30" x14ac:dyDescent="0.25">
      <c r="A33" s="8" t="s">
        <v>160</v>
      </c>
      <c r="B33" s="6">
        <v>1</v>
      </c>
      <c r="G33" s="6" t="s">
        <v>161</v>
      </c>
      <c r="H33" s="6" t="s">
        <v>162</v>
      </c>
      <c r="J33" s="6" t="s">
        <v>163</v>
      </c>
      <c r="K33" s="7">
        <v>43693.79791666667</v>
      </c>
      <c r="L33" s="6" t="s">
        <v>65</v>
      </c>
      <c r="M33" s="6" t="s">
        <v>66</v>
      </c>
      <c r="N33" s="8" t="s">
        <v>67</v>
      </c>
      <c r="Q33" s="6" t="s">
        <v>68</v>
      </c>
      <c r="R33" s="6">
        <v>2500</v>
      </c>
      <c r="S33" s="6" t="s">
        <v>69</v>
      </c>
      <c r="T33" s="6">
        <v>0</v>
      </c>
      <c r="V33" s="6" t="b">
        <v>0</v>
      </c>
      <c r="W33" s="6" t="s">
        <v>164</v>
      </c>
      <c r="AA33" s="8" t="s">
        <v>165</v>
      </c>
      <c r="AB33" s="6" t="s">
        <v>109</v>
      </c>
      <c r="AC33" s="7">
        <v>43693.915972222225</v>
      </c>
      <c r="AF33" s="6" t="s">
        <v>71</v>
      </c>
      <c r="AK33" s="6" t="b">
        <v>1</v>
      </c>
      <c r="AM33" s="6" t="s">
        <v>121</v>
      </c>
      <c r="AN33" s="8" t="s">
        <v>160</v>
      </c>
      <c r="AT33" s="6" t="s">
        <v>73</v>
      </c>
      <c r="AV33" s="6" t="s">
        <v>74</v>
      </c>
    </row>
    <row r="34" spans="1:48" ht="30" x14ac:dyDescent="0.25">
      <c r="A34" s="8" t="s">
        <v>166</v>
      </c>
      <c r="B34" s="6">
        <v>1</v>
      </c>
      <c r="G34" s="6" t="s">
        <v>161</v>
      </c>
      <c r="H34" s="6" t="s">
        <v>162</v>
      </c>
      <c r="J34" s="6" t="s">
        <v>163</v>
      </c>
      <c r="K34" s="7">
        <v>43693.797222222223</v>
      </c>
      <c r="L34" s="6" t="s">
        <v>65</v>
      </c>
      <c r="M34" s="6" t="s">
        <v>66</v>
      </c>
      <c r="N34" s="8" t="s">
        <v>67</v>
      </c>
      <c r="Q34" s="6" t="s">
        <v>68</v>
      </c>
      <c r="R34" s="6">
        <v>2500</v>
      </c>
      <c r="S34" s="6" t="s">
        <v>69</v>
      </c>
      <c r="T34" s="6">
        <v>0</v>
      </c>
      <c r="V34" s="6" t="b">
        <v>0</v>
      </c>
      <c r="W34" s="6" t="s">
        <v>167</v>
      </c>
      <c r="AA34" s="8" t="s">
        <v>168</v>
      </c>
      <c r="AB34" s="6" t="s">
        <v>109</v>
      </c>
      <c r="AC34" s="7">
        <v>43693.915972222225</v>
      </c>
      <c r="AF34" s="6" t="s">
        <v>71</v>
      </c>
      <c r="AK34" s="6" t="b">
        <v>1</v>
      </c>
      <c r="AM34" s="6" t="s">
        <v>121</v>
      </c>
      <c r="AN34" s="8" t="s">
        <v>166</v>
      </c>
      <c r="AT34" s="6" t="s">
        <v>73</v>
      </c>
      <c r="AV34" s="6" t="s">
        <v>74</v>
      </c>
    </row>
    <row r="35" spans="1:48" ht="60" x14ac:dyDescent="0.25">
      <c r="A35" s="8" t="s">
        <v>169</v>
      </c>
      <c r="B35" s="6">
        <v>1</v>
      </c>
      <c r="G35" s="6" t="s">
        <v>170</v>
      </c>
      <c r="H35" s="6" t="s">
        <v>171</v>
      </c>
      <c r="J35" s="6" t="s">
        <v>172</v>
      </c>
      <c r="K35" s="7">
        <v>43664.649305555555</v>
      </c>
      <c r="L35" s="6" t="s">
        <v>109</v>
      </c>
      <c r="M35" s="6" t="s">
        <v>66</v>
      </c>
      <c r="Q35" s="6" t="s">
        <v>68</v>
      </c>
      <c r="R35" s="6">
        <v>2500</v>
      </c>
      <c r="T35" s="6">
        <v>0</v>
      </c>
      <c r="V35" s="6" t="b">
        <v>0</v>
      </c>
      <c r="W35" s="6" t="s">
        <v>173</v>
      </c>
      <c r="AB35" s="6" t="s">
        <v>109</v>
      </c>
      <c r="AC35" s="7">
        <v>43664.65</v>
      </c>
      <c r="AF35" s="6" t="s">
        <v>71</v>
      </c>
      <c r="AK35" s="6" t="b">
        <v>1</v>
      </c>
      <c r="AM35" s="6" t="s">
        <v>174</v>
      </c>
      <c r="AN35" s="8" t="s">
        <v>169</v>
      </c>
      <c r="AV35" s="6" t="s">
        <v>74</v>
      </c>
    </row>
    <row r="36" spans="1:48" ht="30" x14ac:dyDescent="0.25">
      <c r="A36" s="8" t="s">
        <v>175</v>
      </c>
      <c r="B36" s="6">
        <v>1</v>
      </c>
      <c r="G36" s="6" t="s">
        <v>176</v>
      </c>
      <c r="H36" s="6" t="s">
        <v>177</v>
      </c>
      <c r="J36" s="6" t="s">
        <v>125</v>
      </c>
      <c r="K36" s="7">
        <v>43665.301388888889</v>
      </c>
      <c r="L36" s="6" t="s">
        <v>109</v>
      </c>
      <c r="M36" s="6" t="s">
        <v>66</v>
      </c>
      <c r="Q36" s="6" t="s">
        <v>68</v>
      </c>
      <c r="R36" s="6">
        <v>2500</v>
      </c>
      <c r="T36" s="6">
        <v>0</v>
      </c>
      <c r="V36" s="6" t="b">
        <v>0</v>
      </c>
      <c r="W36" s="6" t="s">
        <v>178</v>
      </c>
      <c r="AB36" s="6" t="s">
        <v>109</v>
      </c>
      <c r="AC36" s="7">
        <v>43665.301388888889</v>
      </c>
      <c r="AF36" s="6" t="s">
        <v>71</v>
      </c>
      <c r="AK36" s="6" t="b">
        <v>1</v>
      </c>
      <c r="AM36" s="6" t="s">
        <v>127</v>
      </c>
      <c r="AN36" s="8" t="s">
        <v>175</v>
      </c>
      <c r="AV36" s="6" t="s">
        <v>74</v>
      </c>
    </row>
  </sheetData>
  <autoFilter ref="A1:AX1" xr:uid="{26E1D932-FE42-4462-A0D2-C2CAB61CB69C}"/>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D3353-BD91-4B0A-8E00-579A25374BEA}">
  <dimension ref="A1:L21"/>
  <sheetViews>
    <sheetView workbookViewId="0">
      <selection sqref="A1:XFD1"/>
    </sheetView>
  </sheetViews>
  <sheetFormatPr defaultColWidth="25.5703125" defaultRowHeight="15" x14ac:dyDescent="0.25"/>
  <sheetData>
    <row r="1" spans="1:12" s="5" customFormat="1" x14ac:dyDescent="0.25">
      <c r="A1" s="5" t="s">
        <v>179</v>
      </c>
      <c r="B1" s="5" t="s">
        <v>180</v>
      </c>
      <c r="C1" s="5" t="s">
        <v>181</v>
      </c>
      <c r="D1" s="5" t="s">
        <v>182</v>
      </c>
      <c r="E1" s="5" t="s">
        <v>183</v>
      </c>
      <c r="F1" s="5" t="s">
        <v>184</v>
      </c>
      <c r="G1" s="5" t="s">
        <v>185</v>
      </c>
      <c r="H1" s="5" t="s">
        <v>186</v>
      </c>
      <c r="I1" s="5" t="s">
        <v>187</v>
      </c>
      <c r="J1" s="5" t="s">
        <v>188</v>
      </c>
      <c r="K1" s="5" t="s">
        <v>189</v>
      </c>
      <c r="L1" s="5" t="s">
        <v>190</v>
      </c>
    </row>
    <row r="2" spans="1:12" x14ac:dyDescent="0.25">
      <c r="G2">
        <v>0</v>
      </c>
      <c r="K2">
        <v>0</v>
      </c>
    </row>
    <row r="3" spans="1:12" x14ac:dyDescent="0.25">
      <c r="G3">
        <v>0</v>
      </c>
      <c r="K3">
        <v>0</v>
      </c>
    </row>
    <row r="4" spans="1:12" x14ac:dyDescent="0.25">
      <c r="G4">
        <v>0</v>
      </c>
      <c r="K4">
        <v>0</v>
      </c>
    </row>
    <row r="5" spans="1:12" x14ac:dyDescent="0.25">
      <c r="G5">
        <v>0</v>
      </c>
      <c r="K5">
        <v>0</v>
      </c>
    </row>
    <row r="6" spans="1:12" x14ac:dyDescent="0.25">
      <c r="G6">
        <v>0</v>
      </c>
      <c r="K6">
        <v>0</v>
      </c>
    </row>
    <row r="7" spans="1:12" x14ac:dyDescent="0.25">
      <c r="G7">
        <v>0</v>
      </c>
      <c r="K7">
        <v>0</v>
      </c>
    </row>
    <row r="8" spans="1:12" x14ac:dyDescent="0.25">
      <c r="G8">
        <v>0</v>
      </c>
      <c r="K8">
        <v>0</v>
      </c>
    </row>
    <row r="9" spans="1:12" x14ac:dyDescent="0.25">
      <c r="G9">
        <v>0</v>
      </c>
      <c r="K9">
        <v>0</v>
      </c>
    </row>
    <row r="10" spans="1:12" x14ac:dyDescent="0.25">
      <c r="G10">
        <v>0</v>
      </c>
      <c r="K10">
        <v>0</v>
      </c>
    </row>
    <row r="11" spans="1:12" x14ac:dyDescent="0.25">
      <c r="G11">
        <v>0</v>
      </c>
      <c r="K11">
        <v>0</v>
      </c>
    </row>
    <row r="12" spans="1:12" x14ac:dyDescent="0.25">
      <c r="G12">
        <v>0</v>
      </c>
      <c r="K12">
        <v>0</v>
      </c>
    </row>
    <row r="13" spans="1:12" x14ac:dyDescent="0.25">
      <c r="G13">
        <v>0</v>
      </c>
      <c r="K13">
        <v>0</v>
      </c>
    </row>
    <row r="14" spans="1:12" x14ac:dyDescent="0.25">
      <c r="G14">
        <v>0</v>
      </c>
      <c r="K14">
        <v>0</v>
      </c>
    </row>
    <row r="15" spans="1:12" x14ac:dyDescent="0.25">
      <c r="G15">
        <v>0</v>
      </c>
      <c r="K15">
        <v>0</v>
      </c>
    </row>
    <row r="16" spans="1:12" x14ac:dyDescent="0.25">
      <c r="G16">
        <v>0</v>
      </c>
      <c r="K16">
        <v>0</v>
      </c>
    </row>
    <row r="17" spans="7:11" x14ac:dyDescent="0.25">
      <c r="G17">
        <v>0</v>
      </c>
      <c r="K17">
        <v>0</v>
      </c>
    </row>
    <row r="18" spans="7:11" x14ac:dyDescent="0.25">
      <c r="G18">
        <v>0</v>
      </c>
      <c r="K18">
        <v>0</v>
      </c>
    </row>
    <row r="19" spans="7:11" x14ac:dyDescent="0.25">
      <c r="G19">
        <v>0</v>
      </c>
      <c r="K19">
        <v>0</v>
      </c>
    </row>
    <row r="20" spans="7:11" x14ac:dyDescent="0.25">
      <c r="G20">
        <v>0</v>
      </c>
      <c r="K20">
        <v>0</v>
      </c>
    </row>
    <row r="21" spans="7:11" x14ac:dyDescent="0.25">
      <c r="G21">
        <v>0</v>
      </c>
      <c r="K2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01E82-CF85-46CA-B197-BDD13EE0C590}">
  <dimension ref="A1:EV21"/>
  <sheetViews>
    <sheetView workbookViewId="0">
      <selection activeCell="AA2" sqref="AA2"/>
    </sheetView>
  </sheetViews>
  <sheetFormatPr defaultColWidth="22.5703125" defaultRowHeight="15" x14ac:dyDescent="0.25"/>
  <cols>
    <col min="2" max="2" width="29.42578125" customWidth="1"/>
    <col min="3" max="3" width="26.5703125" customWidth="1"/>
    <col min="8" max="8" width="27.140625" customWidth="1"/>
    <col min="9" max="9" width="25.5703125" customWidth="1"/>
    <col min="10" max="10" width="30.5703125" customWidth="1"/>
    <col min="12" max="12" width="25" customWidth="1"/>
    <col min="14" max="14" width="36.85546875" customWidth="1"/>
    <col min="15" max="15" width="36.42578125" customWidth="1"/>
    <col min="16" max="16" width="37.5703125" customWidth="1"/>
    <col min="17" max="120" width="28.140625" customWidth="1"/>
    <col min="121" max="121" width="32.5703125" customWidth="1"/>
    <col min="122" max="125" width="28.140625" customWidth="1"/>
    <col min="126" max="126" width="34.42578125" customWidth="1"/>
    <col min="127" max="134" width="28.140625" customWidth="1"/>
    <col min="135" max="135" width="31.5703125" customWidth="1"/>
    <col min="136" max="136" width="28.140625" customWidth="1"/>
    <col min="137" max="137" width="41.42578125" customWidth="1"/>
    <col min="138" max="139" width="28.140625" customWidth="1"/>
    <col min="140" max="140" width="32.42578125" customWidth="1"/>
    <col min="141" max="152" width="28.140625" customWidth="1"/>
  </cols>
  <sheetData>
    <row r="1" spans="1:152" s="5" customFormat="1" x14ac:dyDescent="0.25">
      <c r="A1" s="5" t="s">
        <v>191</v>
      </c>
      <c r="B1" s="5" t="s">
        <v>192</v>
      </c>
      <c r="C1" s="5" t="s">
        <v>193</v>
      </c>
      <c r="D1" s="5" t="s">
        <v>194</v>
      </c>
      <c r="E1" s="5" t="s">
        <v>195</v>
      </c>
      <c r="F1" s="5" t="s">
        <v>196</v>
      </c>
      <c r="G1" s="5" t="s">
        <v>197</v>
      </c>
      <c r="H1" s="5" t="s">
        <v>198</v>
      </c>
      <c r="I1" s="5" t="s">
        <v>199</v>
      </c>
      <c r="J1" s="5" t="s">
        <v>200</v>
      </c>
      <c r="K1" s="5" t="s">
        <v>201</v>
      </c>
      <c r="L1" s="5" t="s">
        <v>202</v>
      </c>
      <c r="M1" s="5" t="s">
        <v>203</v>
      </c>
      <c r="N1" s="5" t="s">
        <v>204</v>
      </c>
      <c r="O1" s="5" t="s">
        <v>205</v>
      </c>
      <c r="P1" s="5" t="s">
        <v>206</v>
      </c>
      <c r="Q1" s="5" t="s">
        <v>207</v>
      </c>
      <c r="R1" s="5" t="s">
        <v>208</v>
      </c>
      <c r="S1" s="5" t="s">
        <v>209</v>
      </c>
      <c r="T1" s="5" t="s">
        <v>210</v>
      </c>
      <c r="U1" s="5" t="s">
        <v>211</v>
      </c>
      <c r="V1" s="5" t="s">
        <v>212</v>
      </c>
      <c r="W1" s="5" t="s">
        <v>213</v>
      </c>
      <c r="X1" s="5" t="s">
        <v>214</v>
      </c>
      <c r="Y1" s="5" t="s">
        <v>215</v>
      </c>
      <c r="Z1" s="5" t="s">
        <v>216</v>
      </c>
      <c r="AA1" s="5" t="s">
        <v>217</v>
      </c>
      <c r="AB1" s="5" t="s">
        <v>218</v>
      </c>
      <c r="AC1" s="5" t="s">
        <v>219</v>
      </c>
      <c r="AD1" s="5" t="s">
        <v>220</v>
      </c>
      <c r="AE1" s="5" t="s">
        <v>221</v>
      </c>
      <c r="AF1" s="5" t="s">
        <v>222</v>
      </c>
      <c r="AG1" s="5" t="s">
        <v>223</v>
      </c>
      <c r="AH1" s="5" t="s">
        <v>224</v>
      </c>
      <c r="AI1" s="5" t="s">
        <v>225</v>
      </c>
      <c r="AJ1" s="5" t="s">
        <v>226</v>
      </c>
      <c r="AK1" s="5" t="s">
        <v>227</v>
      </c>
      <c r="AL1" s="5" t="s">
        <v>228</v>
      </c>
      <c r="AM1" s="5" t="s">
        <v>229</v>
      </c>
      <c r="AN1" s="5" t="s">
        <v>230</v>
      </c>
      <c r="AO1" s="5" t="s">
        <v>231</v>
      </c>
      <c r="AP1" s="5" t="s">
        <v>232</v>
      </c>
      <c r="AQ1" s="5" t="s">
        <v>233</v>
      </c>
      <c r="AR1" s="5" t="s">
        <v>234</v>
      </c>
      <c r="AS1" s="5" t="s">
        <v>235</v>
      </c>
      <c r="AT1" s="5" t="s">
        <v>236</v>
      </c>
      <c r="AU1" s="5" t="s">
        <v>237</v>
      </c>
      <c r="AV1" s="5" t="s">
        <v>238</v>
      </c>
      <c r="AW1" s="5" t="s">
        <v>239</v>
      </c>
      <c r="AX1" s="5" t="s">
        <v>240</v>
      </c>
      <c r="AY1" s="5" t="s">
        <v>241</v>
      </c>
      <c r="AZ1" s="5" t="s">
        <v>242</v>
      </c>
      <c r="BA1" s="5" t="s">
        <v>243</v>
      </c>
      <c r="BB1" s="5" t="s">
        <v>244</v>
      </c>
      <c r="BC1" s="5" t="s">
        <v>245</v>
      </c>
      <c r="BD1" s="5" t="s">
        <v>246</v>
      </c>
      <c r="BE1" s="5" t="s">
        <v>247</v>
      </c>
      <c r="BF1" s="5" t="s">
        <v>248</v>
      </c>
      <c r="BG1" s="5" t="s">
        <v>249</v>
      </c>
      <c r="BH1" s="5" t="s">
        <v>250</v>
      </c>
      <c r="BI1" s="5" t="s">
        <v>251</v>
      </c>
      <c r="BJ1" s="5" t="s">
        <v>252</v>
      </c>
      <c r="BK1" s="5" t="s">
        <v>253</v>
      </c>
      <c r="BL1" s="5" t="s">
        <v>254</v>
      </c>
      <c r="BM1" s="5" t="s">
        <v>255</v>
      </c>
      <c r="BN1" s="5" t="s">
        <v>256</v>
      </c>
      <c r="BO1" s="5" t="s">
        <v>257</v>
      </c>
      <c r="BP1" s="5" t="s">
        <v>258</v>
      </c>
      <c r="BQ1" s="5" t="s">
        <v>259</v>
      </c>
      <c r="BR1" s="5" t="s">
        <v>260</v>
      </c>
      <c r="BS1" s="5" t="s">
        <v>261</v>
      </c>
      <c r="BT1" s="5" t="s">
        <v>262</v>
      </c>
      <c r="BU1" s="5" t="s">
        <v>263</v>
      </c>
      <c r="BV1" s="5" t="s">
        <v>264</v>
      </c>
      <c r="BW1" s="5" t="s">
        <v>265</v>
      </c>
      <c r="BX1" s="5" t="s">
        <v>266</v>
      </c>
      <c r="BY1" s="5" t="s">
        <v>267</v>
      </c>
      <c r="BZ1" s="5" t="s">
        <v>268</v>
      </c>
      <c r="CA1" s="5" t="s">
        <v>269</v>
      </c>
      <c r="CB1" s="5" t="s">
        <v>270</v>
      </c>
      <c r="CC1" s="5" t="s">
        <v>271</v>
      </c>
      <c r="CD1" s="5" t="s">
        <v>272</v>
      </c>
      <c r="CE1" s="5" t="s">
        <v>273</v>
      </c>
      <c r="CF1" s="5" t="s">
        <v>274</v>
      </c>
      <c r="CG1" s="5" t="s">
        <v>275</v>
      </c>
      <c r="CH1" s="5" t="s">
        <v>276</v>
      </c>
      <c r="CI1" s="5" t="s">
        <v>277</v>
      </c>
      <c r="CJ1" s="5" t="s">
        <v>278</v>
      </c>
      <c r="CK1" s="5" t="s">
        <v>279</v>
      </c>
      <c r="CL1" s="5" t="s">
        <v>280</v>
      </c>
      <c r="CM1" s="5" t="s">
        <v>281</v>
      </c>
      <c r="CN1" s="5" t="s">
        <v>282</v>
      </c>
      <c r="CO1" s="5" t="s">
        <v>283</v>
      </c>
      <c r="CP1" s="5" t="s">
        <v>284</v>
      </c>
      <c r="CQ1" s="5" t="s">
        <v>285</v>
      </c>
      <c r="CR1" s="5" t="s">
        <v>286</v>
      </c>
      <c r="CS1" s="5" t="s">
        <v>287</v>
      </c>
      <c r="CT1" s="5" t="s">
        <v>288</v>
      </c>
      <c r="CU1" s="5" t="s">
        <v>289</v>
      </c>
      <c r="CV1" s="5" t="s">
        <v>290</v>
      </c>
      <c r="CW1" s="5" t="s">
        <v>291</v>
      </c>
      <c r="CX1" s="5" t="s">
        <v>292</v>
      </c>
      <c r="CY1" s="5" t="s">
        <v>293</v>
      </c>
      <c r="CZ1" s="5" t="s">
        <v>294</v>
      </c>
      <c r="DA1" s="5" t="s">
        <v>295</v>
      </c>
      <c r="DB1" s="5" t="s">
        <v>296</v>
      </c>
      <c r="DC1" s="5" t="s">
        <v>297</v>
      </c>
      <c r="DD1" s="5" t="s">
        <v>298</v>
      </c>
      <c r="DE1" s="5" t="s">
        <v>299</v>
      </c>
      <c r="DF1" s="5" t="s">
        <v>300</v>
      </c>
      <c r="DG1" s="5" t="s">
        <v>301</v>
      </c>
      <c r="DH1" s="5" t="s">
        <v>302</v>
      </c>
      <c r="DI1" s="5" t="s">
        <v>303</v>
      </c>
      <c r="DJ1" s="5" t="s">
        <v>304</v>
      </c>
      <c r="DK1" s="5" t="s">
        <v>305</v>
      </c>
      <c r="DL1" s="5" t="s">
        <v>306</v>
      </c>
      <c r="DM1" s="5" t="s">
        <v>307</v>
      </c>
      <c r="DN1" s="5" t="s">
        <v>308</v>
      </c>
      <c r="DO1" s="5" t="s">
        <v>309</v>
      </c>
      <c r="DP1" s="5" t="s">
        <v>310</v>
      </c>
      <c r="DQ1" s="5" t="s">
        <v>311</v>
      </c>
      <c r="DR1" s="5" t="s">
        <v>312</v>
      </c>
      <c r="DS1" s="5" t="s">
        <v>313</v>
      </c>
      <c r="DT1" s="5" t="s">
        <v>314</v>
      </c>
      <c r="DU1" s="5" t="s">
        <v>315</v>
      </c>
      <c r="DV1" s="5" t="s">
        <v>316</v>
      </c>
      <c r="DW1" s="5" t="s">
        <v>317</v>
      </c>
      <c r="DX1" s="5" t="s">
        <v>318</v>
      </c>
      <c r="DY1" s="5" t="s">
        <v>319</v>
      </c>
      <c r="DZ1" s="5" t="s">
        <v>320</v>
      </c>
      <c r="EA1" s="5" t="s">
        <v>321</v>
      </c>
      <c r="EB1" s="5" t="s">
        <v>322</v>
      </c>
      <c r="EC1" s="5" t="s">
        <v>323</v>
      </c>
      <c r="ED1" s="5" t="s">
        <v>324</v>
      </c>
      <c r="EE1" s="5" t="s">
        <v>325</v>
      </c>
      <c r="EF1" s="5" t="s">
        <v>326</v>
      </c>
      <c r="EG1" s="5" t="s">
        <v>327</v>
      </c>
      <c r="EH1" s="5" t="s">
        <v>328</v>
      </c>
      <c r="EI1" s="5" t="s">
        <v>329</v>
      </c>
      <c r="EJ1" s="5" t="s">
        <v>330</v>
      </c>
      <c r="EK1" s="5" t="s">
        <v>331</v>
      </c>
      <c r="EL1" s="5" t="s">
        <v>332</v>
      </c>
      <c r="EM1" s="5" t="s">
        <v>333</v>
      </c>
      <c r="EN1" s="5" t="s">
        <v>334</v>
      </c>
      <c r="EO1" s="5" t="s">
        <v>335</v>
      </c>
      <c r="EP1" s="5" t="s">
        <v>336</v>
      </c>
      <c r="EQ1" s="5" t="s">
        <v>337</v>
      </c>
      <c r="ER1" s="5" t="s">
        <v>338</v>
      </c>
      <c r="ES1" s="5" t="s">
        <v>339</v>
      </c>
      <c r="ET1" s="5" t="s">
        <v>340</v>
      </c>
      <c r="EU1" s="5" t="s">
        <v>341</v>
      </c>
      <c r="EV1" s="5" t="s">
        <v>342</v>
      </c>
    </row>
    <row r="2" spans="1:152" x14ac:dyDescent="0.25">
      <c r="A2">
        <v>0</v>
      </c>
      <c r="B2">
        <v>0</v>
      </c>
      <c r="D2" t="s">
        <v>343</v>
      </c>
      <c r="G2" t="b">
        <v>0</v>
      </c>
      <c r="X2" t="s">
        <v>344</v>
      </c>
      <c r="Y2">
        <v>0</v>
      </c>
      <c r="AF2" t="s">
        <v>345</v>
      </c>
      <c r="AL2" t="s">
        <v>346</v>
      </c>
      <c r="AM2" t="s">
        <v>347</v>
      </c>
      <c r="AN2" t="s">
        <v>348</v>
      </c>
      <c r="AO2" t="s">
        <v>172</v>
      </c>
      <c r="AP2">
        <v>119</v>
      </c>
      <c r="AQ2" s="3">
        <v>43664.648611111108</v>
      </c>
      <c r="AR2" t="s">
        <v>349</v>
      </c>
      <c r="AU2" t="s">
        <v>66</v>
      </c>
      <c r="BK2" t="s">
        <v>68</v>
      </c>
      <c r="BL2" t="s">
        <v>350</v>
      </c>
      <c r="BM2">
        <v>1950</v>
      </c>
      <c r="BP2">
        <v>0</v>
      </c>
      <c r="BR2">
        <v>0</v>
      </c>
      <c r="BT2">
        <v>1</v>
      </c>
      <c r="BU2">
        <v>33</v>
      </c>
      <c r="BV2" t="s">
        <v>109</v>
      </c>
      <c r="BY2" t="b">
        <v>0</v>
      </c>
      <c r="CB2" t="s">
        <v>351</v>
      </c>
      <c r="CC2" t="s">
        <v>352</v>
      </c>
      <c r="CF2">
        <v>0</v>
      </c>
      <c r="CH2">
        <v>0</v>
      </c>
      <c r="CI2" t="s">
        <v>353</v>
      </c>
      <c r="CP2">
        <v>0</v>
      </c>
      <c r="CQ2" t="s">
        <v>354</v>
      </c>
      <c r="CS2">
        <v>37.338910745935003</v>
      </c>
      <c r="CT2">
        <v>-121.89271301738999</v>
      </c>
      <c r="CW2" t="s">
        <v>109</v>
      </c>
      <c r="CX2" s="3">
        <v>43664.652777777781</v>
      </c>
      <c r="CZ2" t="s">
        <v>355</v>
      </c>
      <c r="DA2" t="s">
        <v>345</v>
      </c>
      <c r="DD2" t="s">
        <v>356</v>
      </c>
      <c r="DH2">
        <v>0</v>
      </c>
      <c r="DL2" t="s">
        <v>357</v>
      </c>
      <c r="DO2" t="s">
        <v>174</v>
      </c>
      <c r="DP2">
        <v>0</v>
      </c>
      <c r="DQ2">
        <v>0</v>
      </c>
      <c r="DR2">
        <v>1950</v>
      </c>
      <c r="DS2">
        <v>0</v>
      </c>
      <c r="DW2" t="s">
        <v>358</v>
      </c>
      <c r="DZ2">
        <v>12527</v>
      </c>
      <c r="EC2" t="s">
        <v>359</v>
      </c>
      <c r="EJ2">
        <v>0</v>
      </c>
      <c r="EL2" t="s">
        <v>7</v>
      </c>
      <c r="EM2" t="s">
        <v>360</v>
      </c>
      <c r="EP2" t="s">
        <v>74</v>
      </c>
      <c r="ES2" t="s">
        <v>361</v>
      </c>
      <c r="ET2">
        <v>1984</v>
      </c>
      <c r="EV2">
        <v>95113</v>
      </c>
    </row>
    <row r="3" spans="1:152" x14ac:dyDescent="0.25">
      <c r="A3">
        <v>0</v>
      </c>
      <c r="D3" t="s">
        <v>362</v>
      </c>
      <c r="G3" t="b">
        <v>0</v>
      </c>
      <c r="X3" t="s">
        <v>363</v>
      </c>
      <c r="Y3">
        <v>0</v>
      </c>
      <c r="AA3" t="s">
        <v>364</v>
      </c>
      <c r="AF3" t="s">
        <v>365</v>
      </c>
      <c r="AL3" t="s">
        <v>346</v>
      </c>
      <c r="AO3" t="s">
        <v>108</v>
      </c>
      <c r="AP3">
        <v>0</v>
      </c>
      <c r="AQ3" s="3">
        <v>39107.459722222222</v>
      </c>
      <c r="AU3" t="s">
        <v>66</v>
      </c>
      <c r="BK3" t="s">
        <v>68</v>
      </c>
      <c r="BL3" t="s">
        <v>350</v>
      </c>
      <c r="BM3">
        <v>0</v>
      </c>
      <c r="BP3">
        <v>0</v>
      </c>
      <c r="BR3">
        <v>0</v>
      </c>
      <c r="BT3">
        <v>0</v>
      </c>
      <c r="BU3">
        <v>22</v>
      </c>
      <c r="BV3" t="s">
        <v>109</v>
      </c>
      <c r="BY3" t="b">
        <v>0</v>
      </c>
      <c r="CB3" t="s">
        <v>351</v>
      </c>
      <c r="CC3" t="s">
        <v>366</v>
      </c>
      <c r="CF3">
        <v>0</v>
      </c>
      <c r="CH3">
        <v>0</v>
      </c>
      <c r="CI3" t="s">
        <v>367</v>
      </c>
      <c r="CQ3" t="s">
        <v>8</v>
      </c>
      <c r="CW3" t="s">
        <v>109</v>
      </c>
      <c r="CX3" s="3">
        <v>40270.522916666669</v>
      </c>
      <c r="CZ3" t="s">
        <v>368</v>
      </c>
      <c r="DD3" t="s">
        <v>369</v>
      </c>
      <c r="DH3">
        <v>0</v>
      </c>
      <c r="DL3" t="s">
        <v>370</v>
      </c>
      <c r="DO3" t="s">
        <v>111</v>
      </c>
      <c r="DP3">
        <v>0</v>
      </c>
      <c r="DQ3">
        <v>0</v>
      </c>
      <c r="DR3">
        <v>0</v>
      </c>
      <c r="DS3">
        <v>0</v>
      </c>
      <c r="DZ3">
        <v>0</v>
      </c>
      <c r="EC3" t="s">
        <v>359</v>
      </c>
      <c r="EL3" t="s">
        <v>7</v>
      </c>
      <c r="EM3" t="s">
        <v>371</v>
      </c>
      <c r="EP3" t="s">
        <v>74</v>
      </c>
      <c r="ES3" t="s">
        <v>361</v>
      </c>
      <c r="EV3">
        <v>93536</v>
      </c>
    </row>
    <row r="4" spans="1:152" x14ac:dyDescent="0.25">
      <c r="A4">
        <v>0</v>
      </c>
      <c r="D4" t="s">
        <v>362</v>
      </c>
      <c r="G4" t="b">
        <v>0</v>
      </c>
      <c r="X4" t="s">
        <v>372</v>
      </c>
      <c r="Y4">
        <v>0</v>
      </c>
      <c r="AA4" t="s">
        <v>364</v>
      </c>
      <c r="AF4" t="s">
        <v>365</v>
      </c>
      <c r="AL4" t="s">
        <v>346</v>
      </c>
      <c r="AO4" t="s">
        <v>108</v>
      </c>
      <c r="AP4">
        <v>0</v>
      </c>
      <c r="AQ4" s="3">
        <v>39107.459722222222</v>
      </c>
      <c r="AU4" t="s">
        <v>66</v>
      </c>
      <c r="BK4" t="s">
        <v>68</v>
      </c>
      <c r="BL4" t="s">
        <v>350</v>
      </c>
      <c r="BM4">
        <v>0</v>
      </c>
      <c r="BP4">
        <v>0</v>
      </c>
      <c r="BR4">
        <v>0</v>
      </c>
      <c r="BT4">
        <v>0</v>
      </c>
      <c r="BU4">
        <v>22</v>
      </c>
      <c r="BV4" t="s">
        <v>109</v>
      </c>
      <c r="BY4" t="b">
        <v>0</v>
      </c>
      <c r="CB4" t="s">
        <v>351</v>
      </c>
      <c r="CC4" t="s">
        <v>373</v>
      </c>
      <c r="CF4">
        <v>0</v>
      </c>
      <c r="CH4">
        <v>0</v>
      </c>
      <c r="CI4" t="s">
        <v>367</v>
      </c>
      <c r="CQ4" t="s">
        <v>8</v>
      </c>
      <c r="CW4" t="s">
        <v>109</v>
      </c>
      <c r="CX4" s="3">
        <v>40270.522222222222</v>
      </c>
      <c r="CZ4" t="s">
        <v>368</v>
      </c>
      <c r="DD4" t="s">
        <v>369</v>
      </c>
      <c r="DH4">
        <v>0</v>
      </c>
      <c r="DL4" t="s">
        <v>370</v>
      </c>
      <c r="DO4" t="s">
        <v>111</v>
      </c>
      <c r="DP4">
        <v>0</v>
      </c>
      <c r="DQ4">
        <v>0</v>
      </c>
      <c r="DR4">
        <v>0</v>
      </c>
      <c r="DS4">
        <v>0</v>
      </c>
      <c r="DZ4">
        <v>0</v>
      </c>
      <c r="EC4" t="s">
        <v>359</v>
      </c>
      <c r="EL4" t="s">
        <v>7</v>
      </c>
      <c r="EM4" t="s">
        <v>371</v>
      </c>
      <c r="EP4" t="s">
        <v>74</v>
      </c>
      <c r="ES4" t="s">
        <v>361</v>
      </c>
      <c r="EV4">
        <v>93536</v>
      </c>
    </row>
    <row r="5" spans="1:152" x14ac:dyDescent="0.25">
      <c r="A5">
        <v>0</v>
      </c>
      <c r="D5" t="s">
        <v>374</v>
      </c>
      <c r="G5" t="b">
        <v>0</v>
      </c>
      <c r="X5" t="s">
        <v>375</v>
      </c>
      <c r="Y5">
        <v>0</v>
      </c>
      <c r="AA5" t="s">
        <v>364</v>
      </c>
      <c r="AF5" t="s">
        <v>376</v>
      </c>
      <c r="AL5" t="s">
        <v>346</v>
      </c>
      <c r="AO5" t="s">
        <v>108</v>
      </c>
      <c r="AP5">
        <v>0</v>
      </c>
      <c r="AQ5" s="3">
        <v>39107.459722222222</v>
      </c>
      <c r="AU5" t="s">
        <v>66</v>
      </c>
      <c r="BK5" t="s">
        <v>68</v>
      </c>
      <c r="BL5" t="s">
        <v>350</v>
      </c>
      <c r="BM5">
        <v>0</v>
      </c>
      <c r="BP5">
        <v>0</v>
      </c>
      <c r="BR5">
        <v>0</v>
      </c>
      <c r="BT5">
        <v>0</v>
      </c>
      <c r="BU5">
        <v>22</v>
      </c>
      <c r="BV5" t="s">
        <v>109</v>
      </c>
      <c r="BY5" t="b">
        <v>0</v>
      </c>
      <c r="CB5" t="s">
        <v>351</v>
      </c>
      <c r="CC5" t="s">
        <v>377</v>
      </c>
      <c r="CF5">
        <v>0</v>
      </c>
      <c r="CH5">
        <v>0</v>
      </c>
      <c r="CI5" t="s">
        <v>378</v>
      </c>
      <c r="CQ5" t="s">
        <v>8</v>
      </c>
      <c r="CW5" t="s">
        <v>109</v>
      </c>
      <c r="CX5" s="3">
        <v>40270.520833333336</v>
      </c>
      <c r="CZ5" t="s">
        <v>368</v>
      </c>
      <c r="DD5" t="s">
        <v>369</v>
      </c>
      <c r="DH5">
        <v>0</v>
      </c>
      <c r="DL5" t="s">
        <v>370</v>
      </c>
      <c r="DO5" t="s">
        <v>111</v>
      </c>
      <c r="DP5">
        <v>0</v>
      </c>
      <c r="DQ5">
        <v>0</v>
      </c>
      <c r="DR5">
        <v>0</v>
      </c>
      <c r="DS5">
        <v>0</v>
      </c>
      <c r="DZ5">
        <v>0</v>
      </c>
      <c r="EC5" t="s">
        <v>359</v>
      </c>
      <c r="EL5" t="s">
        <v>7</v>
      </c>
      <c r="EM5" t="s">
        <v>371</v>
      </c>
      <c r="EP5" t="s">
        <v>74</v>
      </c>
      <c r="ES5" t="s">
        <v>361</v>
      </c>
      <c r="EV5">
        <v>91311</v>
      </c>
    </row>
    <row r="6" spans="1:152" x14ac:dyDescent="0.25">
      <c r="A6">
        <v>0</v>
      </c>
      <c r="D6" t="s">
        <v>379</v>
      </c>
      <c r="G6" t="b">
        <v>0</v>
      </c>
      <c r="X6" t="s">
        <v>380</v>
      </c>
      <c r="Y6">
        <v>0</v>
      </c>
      <c r="AA6" t="s">
        <v>364</v>
      </c>
      <c r="AF6" t="s">
        <v>381</v>
      </c>
      <c r="AL6" t="s">
        <v>346</v>
      </c>
      <c r="AO6" t="s">
        <v>108</v>
      </c>
      <c r="AP6">
        <v>0</v>
      </c>
      <c r="AQ6" s="3">
        <v>39107.459722222222</v>
      </c>
      <c r="AU6" t="s">
        <v>66</v>
      </c>
      <c r="BK6" t="s">
        <v>68</v>
      </c>
      <c r="BL6" t="s">
        <v>350</v>
      </c>
      <c r="BM6">
        <v>0</v>
      </c>
      <c r="BP6">
        <v>0</v>
      </c>
      <c r="BR6">
        <v>0</v>
      </c>
      <c r="BT6">
        <v>0</v>
      </c>
      <c r="BU6">
        <v>22</v>
      </c>
      <c r="BV6" t="s">
        <v>109</v>
      </c>
      <c r="BY6" t="b">
        <v>0</v>
      </c>
      <c r="CB6" t="s">
        <v>351</v>
      </c>
      <c r="CC6" t="s">
        <v>382</v>
      </c>
      <c r="CF6">
        <v>0</v>
      </c>
      <c r="CH6">
        <v>0</v>
      </c>
      <c r="CI6" t="s">
        <v>383</v>
      </c>
      <c r="CQ6" t="s">
        <v>8</v>
      </c>
      <c r="CW6" t="s">
        <v>109</v>
      </c>
      <c r="CX6" s="3">
        <v>40270.521527777775</v>
      </c>
      <c r="CZ6" t="s">
        <v>384</v>
      </c>
      <c r="DD6" t="s">
        <v>369</v>
      </c>
      <c r="DH6">
        <v>0</v>
      </c>
      <c r="DL6" t="s">
        <v>370</v>
      </c>
      <c r="DO6" t="s">
        <v>111</v>
      </c>
      <c r="DP6">
        <v>0</v>
      </c>
      <c r="DQ6">
        <v>0</v>
      </c>
      <c r="DR6">
        <v>0</v>
      </c>
      <c r="DS6">
        <v>0</v>
      </c>
      <c r="DZ6">
        <v>0</v>
      </c>
      <c r="EC6" t="s">
        <v>359</v>
      </c>
      <c r="EL6" t="s">
        <v>7</v>
      </c>
      <c r="EM6" t="s">
        <v>371</v>
      </c>
      <c r="EP6" t="s">
        <v>74</v>
      </c>
      <c r="ES6" t="s">
        <v>361</v>
      </c>
      <c r="EV6">
        <v>91016</v>
      </c>
    </row>
    <row r="7" spans="1:152" x14ac:dyDescent="0.25">
      <c r="A7">
        <v>0</v>
      </c>
      <c r="B7">
        <v>0</v>
      </c>
      <c r="D7" t="s">
        <v>385</v>
      </c>
      <c r="G7" t="b">
        <v>0</v>
      </c>
      <c r="X7" t="s">
        <v>386</v>
      </c>
      <c r="Y7">
        <v>0</v>
      </c>
      <c r="AA7" t="s">
        <v>364</v>
      </c>
      <c r="AF7" t="s">
        <v>125</v>
      </c>
      <c r="AL7" t="s">
        <v>346</v>
      </c>
      <c r="AM7" t="s">
        <v>387</v>
      </c>
      <c r="AN7" t="s">
        <v>348</v>
      </c>
      <c r="AO7" t="s">
        <v>108</v>
      </c>
      <c r="AP7">
        <v>0</v>
      </c>
      <c r="AQ7" s="3">
        <v>39107.459722222222</v>
      </c>
      <c r="AU7" t="s">
        <v>66</v>
      </c>
      <c r="BK7" t="s">
        <v>68</v>
      </c>
      <c r="BL7" t="s">
        <v>350</v>
      </c>
      <c r="BM7">
        <v>0</v>
      </c>
      <c r="BP7">
        <v>0</v>
      </c>
      <c r="BR7">
        <v>0</v>
      </c>
      <c r="BT7">
        <v>0</v>
      </c>
      <c r="BU7">
        <v>22</v>
      </c>
      <c r="BV7" t="s">
        <v>109</v>
      </c>
      <c r="BY7" t="b">
        <v>0</v>
      </c>
      <c r="CC7" t="s">
        <v>388</v>
      </c>
      <c r="CF7">
        <v>0</v>
      </c>
      <c r="CH7">
        <v>0</v>
      </c>
      <c r="CI7" t="s">
        <v>389</v>
      </c>
      <c r="CP7">
        <v>0</v>
      </c>
      <c r="CQ7" t="s">
        <v>8</v>
      </c>
      <c r="CW7" t="s">
        <v>109</v>
      </c>
      <c r="CX7" s="3">
        <v>41852.605555555558</v>
      </c>
      <c r="CZ7" t="s">
        <v>390</v>
      </c>
      <c r="DA7" t="s">
        <v>125</v>
      </c>
      <c r="DD7" t="s">
        <v>369</v>
      </c>
      <c r="DH7">
        <v>0</v>
      </c>
      <c r="DL7" t="s">
        <v>370</v>
      </c>
      <c r="DO7" t="s">
        <v>111</v>
      </c>
      <c r="DP7">
        <v>0</v>
      </c>
      <c r="DQ7">
        <v>0</v>
      </c>
      <c r="DR7">
        <v>0</v>
      </c>
      <c r="DS7">
        <v>0</v>
      </c>
      <c r="DZ7">
        <v>0</v>
      </c>
      <c r="EC7" t="s">
        <v>359</v>
      </c>
      <c r="EJ7">
        <v>0</v>
      </c>
      <c r="EL7" t="s">
        <v>7</v>
      </c>
      <c r="EM7" t="s">
        <v>371</v>
      </c>
      <c r="EP7" t="s">
        <v>74</v>
      </c>
      <c r="ES7" t="s">
        <v>361</v>
      </c>
      <c r="ET7">
        <v>1900</v>
      </c>
      <c r="EV7">
        <v>90012</v>
      </c>
    </row>
    <row r="8" spans="1:152" x14ac:dyDescent="0.25">
      <c r="A8">
        <v>0</v>
      </c>
      <c r="B8">
        <v>0</v>
      </c>
      <c r="D8" t="s">
        <v>391</v>
      </c>
      <c r="G8" t="b">
        <v>0</v>
      </c>
      <c r="X8" t="s">
        <v>392</v>
      </c>
      <c r="Y8">
        <v>0</v>
      </c>
      <c r="AA8" t="s">
        <v>364</v>
      </c>
      <c r="AF8" t="s">
        <v>125</v>
      </c>
      <c r="AL8" t="s">
        <v>346</v>
      </c>
      <c r="AM8" t="s">
        <v>387</v>
      </c>
      <c r="AN8" t="s">
        <v>348</v>
      </c>
      <c r="AO8" t="s">
        <v>108</v>
      </c>
      <c r="AP8">
        <v>0</v>
      </c>
      <c r="AQ8" s="3">
        <v>39107.459722222222</v>
      </c>
      <c r="AU8" t="s">
        <v>66</v>
      </c>
      <c r="BK8" t="s">
        <v>68</v>
      </c>
      <c r="BL8" t="s">
        <v>350</v>
      </c>
      <c r="BM8">
        <v>0</v>
      </c>
      <c r="BP8">
        <v>0</v>
      </c>
      <c r="BR8">
        <v>0</v>
      </c>
      <c r="BT8">
        <v>0</v>
      </c>
      <c r="BU8">
        <v>22</v>
      </c>
      <c r="BV8" t="s">
        <v>109</v>
      </c>
      <c r="BY8" t="b">
        <v>0</v>
      </c>
      <c r="CC8" t="s">
        <v>393</v>
      </c>
      <c r="CF8">
        <v>0</v>
      </c>
      <c r="CH8">
        <v>0</v>
      </c>
      <c r="CI8" t="s">
        <v>394</v>
      </c>
      <c r="CP8">
        <v>0</v>
      </c>
      <c r="CQ8" t="s">
        <v>8</v>
      </c>
      <c r="CW8" t="s">
        <v>109</v>
      </c>
      <c r="CX8" s="3">
        <v>41852.605555555558</v>
      </c>
      <c r="CZ8" t="s">
        <v>395</v>
      </c>
      <c r="DA8" t="s">
        <v>125</v>
      </c>
      <c r="DD8" t="s">
        <v>369</v>
      </c>
      <c r="DH8">
        <v>0</v>
      </c>
      <c r="DL8" t="s">
        <v>370</v>
      </c>
      <c r="DO8" t="s">
        <v>111</v>
      </c>
      <c r="DP8">
        <v>0</v>
      </c>
      <c r="DQ8">
        <v>0</v>
      </c>
      <c r="DR8">
        <v>0</v>
      </c>
      <c r="DS8">
        <v>0</v>
      </c>
      <c r="DZ8">
        <v>0</v>
      </c>
      <c r="EC8" t="s">
        <v>359</v>
      </c>
      <c r="EJ8">
        <v>0</v>
      </c>
      <c r="EL8" t="s">
        <v>7</v>
      </c>
      <c r="EM8" t="s">
        <v>371</v>
      </c>
      <c r="EP8" t="s">
        <v>74</v>
      </c>
      <c r="ES8" t="s">
        <v>361</v>
      </c>
      <c r="ET8">
        <v>1900</v>
      </c>
      <c r="EV8">
        <v>90012</v>
      </c>
    </row>
    <row r="9" spans="1:152" x14ac:dyDescent="0.25">
      <c r="A9">
        <v>0</v>
      </c>
      <c r="B9">
        <v>0</v>
      </c>
      <c r="D9" t="s">
        <v>396</v>
      </c>
      <c r="G9" t="b">
        <v>0</v>
      </c>
      <c r="X9" t="s">
        <v>397</v>
      </c>
      <c r="Y9">
        <v>0</v>
      </c>
      <c r="AA9" t="s">
        <v>364</v>
      </c>
      <c r="AF9" t="s">
        <v>125</v>
      </c>
      <c r="AL9" t="s">
        <v>346</v>
      </c>
      <c r="AM9" t="s">
        <v>387</v>
      </c>
      <c r="AN9" t="s">
        <v>348</v>
      </c>
      <c r="AO9" t="s">
        <v>108</v>
      </c>
      <c r="AP9">
        <v>0</v>
      </c>
      <c r="AQ9" s="3">
        <v>39107.459722222222</v>
      </c>
      <c r="AU9" t="s">
        <v>66</v>
      </c>
      <c r="BK9" t="s">
        <v>68</v>
      </c>
      <c r="BL9" t="s">
        <v>350</v>
      </c>
      <c r="BM9">
        <v>0</v>
      </c>
      <c r="BP9">
        <v>0</v>
      </c>
      <c r="BR9">
        <v>0</v>
      </c>
      <c r="BT9">
        <v>1</v>
      </c>
      <c r="BU9">
        <v>22</v>
      </c>
      <c r="BV9" t="s">
        <v>109</v>
      </c>
      <c r="BY9" t="b">
        <v>0</v>
      </c>
      <c r="CC9" t="s">
        <v>398</v>
      </c>
      <c r="CF9">
        <v>0</v>
      </c>
      <c r="CH9">
        <v>0</v>
      </c>
      <c r="CI9" t="s">
        <v>399</v>
      </c>
      <c r="CP9">
        <v>0</v>
      </c>
      <c r="CQ9" t="s">
        <v>8</v>
      </c>
      <c r="CW9" t="s">
        <v>109</v>
      </c>
      <c r="CX9" s="3">
        <v>41852.605555555558</v>
      </c>
      <c r="CZ9" t="s">
        <v>400</v>
      </c>
      <c r="DA9" t="s">
        <v>125</v>
      </c>
      <c r="DD9" t="s">
        <v>369</v>
      </c>
      <c r="DH9">
        <v>0</v>
      </c>
      <c r="DL9" t="s">
        <v>370</v>
      </c>
      <c r="DO9" t="s">
        <v>111</v>
      </c>
      <c r="DP9">
        <v>0</v>
      </c>
      <c r="DQ9">
        <v>0</v>
      </c>
      <c r="DR9">
        <v>0</v>
      </c>
      <c r="DS9">
        <v>0</v>
      </c>
      <c r="DZ9">
        <v>1</v>
      </c>
      <c r="EC9" t="s">
        <v>359</v>
      </c>
      <c r="EJ9">
        <v>0</v>
      </c>
      <c r="EL9" t="s">
        <v>7</v>
      </c>
      <c r="EM9" t="s">
        <v>371</v>
      </c>
      <c r="EP9" t="s">
        <v>74</v>
      </c>
      <c r="ES9" t="s">
        <v>361</v>
      </c>
      <c r="ET9">
        <v>1900</v>
      </c>
      <c r="EV9">
        <v>90012</v>
      </c>
    </row>
    <row r="10" spans="1:152" x14ac:dyDescent="0.25">
      <c r="A10">
        <v>0</v>
      </c>
      <c r="B10">
        <v>0</v>
      </c>
      <c r="D10" t="s">
        <v>401</v>
      </c>
      <c r="G10" t="b">
        <v>0</v>
      </c>
      <c r="X10" t="s">
        <v>402</v>
      </c>
      <c r="Y10">
        <v>0</v>
      </c>
      <c r="AA10" t="s">
        <v>364</v>
      </c>
      <c r="AF10" t="s">
        <v>403</v>
      </c>
      <c r="AL10" t="s">
        <v>346</v>
      </c>
      <c r="AM10" t="s">
        <v>404</v>
      </c>
      <c r="AN10" t="s">
        <v>348</v>
      </c>
      <c r="AO10" t="s">
        <v>108</v>
      </c>
      <c r="AP10">
        <v>0</v>
      </c>
      <c r="AQ10" s="3">
        <v>39107.459722222222</v>
      </c>
      <c r="AU10" t="s">
        <v>66</v>
      </c>
      <c r="BK10" t="s">
        <v>68</v>
      </c>
      <c r="BL10" t="s">
        <v>350</v>
      </c>
      <c r="BM10">
        <v>19999</v>
      </c>
      <c r="BP10">
        <v>0</v>
      </c>
      <c r="BR10">
        <v>0</v>
      </c>
      <c r="BT10">
        <v>0</v>
      </c>
      <c r="BU10">
        <v>22</v>
      </c>
      <c r="BV10" t="s">
        <v>109</v>
      </c>
      <c r="BY10" t="b">
        <v>0</v>
      </c>
      <c r="CC10" t="s">
        <v>405</v>
      </c>
      <c r="CF10">
        <v>0</v>
      </c>
      <c r="CH10">
        <v>0</v>
      </c>
      <c r="CI10" t="s">
        <v>406</v>
      </c>
      <c r="CP10">
        <v>0</v>
      </c>
      <c r="CQ10" t="s">
        <v>8</v>
      </c>
      <c r="CS10">
        <v>34.093567251328999</v>
      </c>
      <c r="CT10">
        <v>-118.1243986228</v>
      </c>
      <c r="CW10" t="s">
        <v>109</v>
      </c>
      <c r="CX10" s="3">
        <v>42508.788194444445</v>
      </c>
      <c r="CZ10" t="s">
        <v>407</v>
      </c>
      <c r="DA10" t="s">
        <v>125</v>
      </c>
      <c r="DD10" t="s">
        <v>408</v>
      </c>
      <c r="DH10">
        <v>0</v>
      </c>
      <c r="DL10" t="s">
        <v>370</v>
      </c>
      <c r="DO10" t="s">
        <v>111</v>
      </c>
      <c r="DP10">
        <v>0</v>
      </c>
      <c r="DQ10">
        <v>0</v>
      </c>
      <c r="DR10">
        <v>19999</v>
      </c>
      <c r="DS10">
        <v>0</v>
      </c>
      <c r="DW10" t="s">
        <v>358</v>
      </c>
      <c r="DZ10">
        <v>19999</v>
      </c>
      <c r="EC10" t="s">
        <v>359</v>
      </c>
      <c r="EJ10">
        <v>0</v>
      </c>
      <c r="EL10" t="s">
        <v>7</v>
      </c>
      <c r="EM10" t="s">
        <v>371</v>
      </c>
      <c r="EP10" t="s">
        <v>74</v>
      </c>
      <c r="ES10" t="s">
        <v>361</v>
      </c>
      <c r="ET10">
        <v>1900</v>
      </c>
      <c r="EV10">
        <v>91801</v>
      </c>
    </row>
    <row r="11" spans="1:152" x14ac:dyDescent="0.25">
      <c r="A11">
        <v>0</v>
      </c>
      <c r="B11">
        <v>0</v>
      </c>
      <c r="D11" t="s">
        <v>409</v>
      </c>
      <c r="G11" t="b">
        <v>0</v>
      </c>
      <c r="X11" t="s">
        <v>410</v>
      </c>
      <c r="Y11">
        <v>0</v>
      </c>
      <c r="AA11" t="s">
        <v>364</v>
      </c>
      <c r="AF11" t="s">
        <v>411</v>
      </c>
      <c r="AL11" t="s">
        <v>346</v>
      </c>
      <c r="AM11" t="s">
        <v>412</v>
      </c>
      <c r="AN11" t="s">
        <v>348</v>
      </c>
      <c r="AO11" t="s">
        <v>108</v>
      </c>
      <c r="AP11">
        <v>0</v>
      </c>
      <c r="AQ11" s="3">
        <v>39107.459722222222</v>
      </c>
      <c r="AU11" t="s">
        <v>66</v>
      </c>
      <c r="BK11" t="s">
        <v>68</v>
      </c>
      <c r="BL11" t="s">
        <v>350</v>
      </c>
      <c r="BM11">
        <v>19999</v>
      </c>
      <c r="BP11">
        <v>0</v>
      </c>
      <c r="BR11">
        <v>0</v>
      </c>
      <c r="BT11">
        <v>0</v>
      </c>
      <c r="BU11">
        <v>22</v>
      </c>
      <c r="BV11" t="s">
        <v>109</v>
      </c>
      <c r="BY11" t="b">
        <v>0</v>
      </c>
      <c r="CC11" t="s">
        <v>413</v>
      </c>
      <c r="CF11">
        <v>0</v>
      </c>
      <c r="CH11">
        <v>0</v>
      </c>
      <c r="CI11" t="s">
        <v>414</v>
      </c>
      <c r="CP11">
        <v>0</v>
      </c>
      <c r="CQ11" t="s">
        <v>8</v>
      </c>
      <c r="CW11" t="s">
        <v>109</v>
      </c>
      <c r="CX11" s="3">
        <v>41852.605555555558</v>
      </c>
      <c r="CZ11" t="s">
        <v>415</v>
      </c>
      <c r="DA11" t="s">
        <v>125</v>
      </c>
      <c r="DD11" t="s">
        <v>416</v>
      </c>
      <c r="DH11">
        <v>0</v>
      </c>
      <c r="DL11" t="s">
        <v>370</v>
      </c>
      <c r="DO11" t="s">
        <v>111</v>
      </c>
      <c r="DP11">
        <v>0</v>
      </c>
      <c r="DQ11">
        <v>0</v>
      </c>
      <c r="DR11">
        <v>19999</v>
      </c>
      <c r="DS11">
        <v>0</v>
      </c>
      <c r="DZ11">
        <v>19999</v>
      </c>
      <c r="EC11" t="s">
        <v>359</v>
      </c>
      <c r="EJ11">
        <v>0</v>
      </c>
      <c r="EL11" t="s">
        <v>7</v>
      </c>
      <c r="EM11" t="s">
        <v>371</v>
      </c>
      <c r="EP11" t="s">
        <v>74</v>
      </c>
      <c r="ES11" t="s">
        <v>361</v>
      </c>
      <c r="ET11">
        <v>1900</v>
      </c>
      <c r="EV11">
        <v>90301</v>
      </c>
    </row>
    <row r="12" spans="1:152" x14ac:dyDescent="0.25">
      <c r="A12">
        <v>0</v>
      </c>
      <c r="B12">
        <v>0</v>
      </c>
      <c r="D12" t="s">
        <v>409</v>
      </c>
      <c r="G12" t="b">
        <v>0</v>
      </c>
      <c r="X12" t="s">
        <v>417</v>
      </c>
      <c r="Y12">
        <v>0</v>
      </c>
      <c r="AA12" t="s">
        <v>364</v>
      </c>
      <c r="AF12" t="s">
        <v>411</v>
      </c>
      <c r="AL12" t="s">
        <v>346</v>
      </c>
      <c r="AM12" t="s">
        <v>412</v>
      </c>
      <c r="AN12" t="s">
        <v>348</v>
      </c>
      <c r="AO12" t="s">
        <v>108</v>
      </c>
      <c r="AP12">
        <v>0</v>
      </c>
      <c r="AQ12" s="3">
        <v>39107.459722222222</v>
      </c>
      <c r="AU12" t="s">
        <v>66</v>
      </c>
      <c r="BK12" t="s">
        <v>68</v>
      </c>
      <c r="BL12" t="s">
        <v>350</v>
      </c>
      <c r="BM12">
        <v>19999</v>
      </c>
      <c r="BP12">
        <v>0</v>
      </c>
      <c r="BR12">
        <v>0</v>
      </c>
      <c r="BT12">
        <v>0</v>
      </c>
      <c r="BU12">
        <v>22</v>
      </c>
      <c r="BV12" t="s">
        <v>109</v>
      </c>
      <c r="BY12" t="b">
        <v>0</v>
      </c>
      <c r="CC12" t="s">
        <v>418</v>
      </c>
      <c r="CF12">
        <v>0</v>
      </c>
      <c r="CH12">
        <v>0</v>
      </c>
      <c r="CI12" t="s">
        <v>414</v>
      </c>
      <c r="CP12">
        <v>0</v>
      </c>
      <c r="CQ12" t="s">
        <v>8</v>
      </c>
      <c r="CW12" t="s">
        <v>109</v>
      </c>
      <c r="CX12" s="3">
        <v>41852.605555555558</v>
      </c>
      <c r="CZ12" t="s">
        <v>419</v>
      </c>
      <c r="DA12" t="s">
        <v>125</v>
      </c>
      <c r="DD12" t="s">
        <v>416</v>
      </c>
      <c r="DH12">
        <v>0</v>
      </c>
      <c r="DL12" t="s">
        <v>370</v>
      </c>
      <c r="DO12" t="s">
        <v>111</v>
      </c>
      <c r="DP12">
        <v>0</v>
      </c>
      <c r="DQ12">
        <v>0</v>
      </c>
      <c r="DR12">
        <v>19999</v>
      </c>
      <c r="DS12">
        <v>0</v>
      </c>
      <c r="DZ12">
        <v>19999</v>
      </c>
      <c r="EC12" t="s">
        <v>359</v>
      </c>
      <c r="EJ12">
        <v>0</v>
      </c>
      <c r="EL12" t="s">
        <v>7</v>
      </c>
      <c r="EM12" t="s">
        <v>371</v>
      </c>
      <c r="EP12" t="s">
        <v>74</v>
      </c>
      <c r="ES12" t="s">
        <v>361</v>
      </c>
      <c r="ET12">
        <v>1900</v>
      </c>
      <c r="EV12">
        <v>90301</v>
      </c>
    </row>
    <row r="13" spans="1:152" x14ac:dyDescent="0.25">
      <c r="A13">
        <v>0</v>
      </c>
      <c r="D13" t="s">
        <v>420</v>
      </c>
      <c r="G13" t="b">
        <v>0</v>
      </c>
      <c r="X13" t="s">
        <v>421</v>
      </c>
      <c r="Y13">
        <v>0</v>
      </c>
      <c r="AA13" t="s">
        <v>364</v>
      </c>
      <c r="AF13" t="s">
        <v>422</v>
      </c>
      <c r="AL13" t="s">
        <v>346</v>
      </c>
      <c r="AO13" t="s">
        <v>108</v>
      </c>
      <c r="AP13">
        <v>0</v>
      </c>
      <c r="AQ13" s="3">
        <v>39107.459722222222</v>
      </c>
      <c r="AU13" t="s">
        <v>66</v>
      </c>
      <c r="BK13" t="s">
        <v>68</v>
      </c>
      <c r="BL13" t="s">
        <v>350</v>
      </c>
      <c r="BM13">
        <v>0</v>
      </c>
      <c r="BP13">
        <v>0</v>
      </c>
      <c r="BR13">
        <v>0</v>
      </c>
      <c r="BT13">
        <v>0</v>
      </c>
      <c r="BU13">
        <v>22</v>
      </c>
      <c r="BV13" t="s">
        <v>109</v>
      </c>
      <c r="BY13" t="b">
        <v>0</v>
      </c>
      <c r="CB13" t="s">
        <v>351</v>
      </c>
      <c r="CC13" t="s">
        <v>423</v>
      </c>
      <c r="CF13">
        <v>0</v>
      </c>
      <c r="CH13">
        <v>0</v>
      </c>
      <c r="CI13" t="s">
        <v>424</v>
      </c>
      <c r="CQ13" t="s">
        <v>8</v>
      </c>
      <c r="CW13" t="s">
        <v>109</v>
      </c>
      <c r="CX13" s="3">
        <v>40270.521527777775</v>
      </c>
      <c r="CZ13" t="s">
        <v>425</v>
      </c>
      <c r="DD13" t="s">
        <v>369</v>
      </c>
      <c r="DH13">
        <v>0</v>
      </c>
      <c r="DL13" t="s">
        <v>370</v>
      </c>
      <c r="DO13" t="s">
        <v>111</v>
      </c>
      <c r="DP13">
        <v>0</v>
      </c>
      <c r="DQ13">
        <v>0</v>
      </c>
      <c r="DR13">
        <v>0</v>
      </c>
      <c r="DS13">
        <v>0</v>
      </c>
      <c r="DZ13">
        <v>0</v>
      </c>
      <c r="EC13" t="s">
        <v>359</v>
      </c>
      <c r="EL13" t="s">
        <v>7</v>
      </c>
      <c r="EM13" t="s">
        <v>371</v>
      </c>
      <c r="EP13" t="s">
        <v>74</v>
      </c>
      <c r="ES13" t="s">
        <v>361</v>
      </c>
      <c r="EV13">
        <v>90503</v>
      </c>
    </row>
    <row r="14" spans="1:152" x14ac:dyDescent="0.25">
      <c r="A14">
        <v>0</v>
      </c>
      <c r="B14">
        <v>0</v>
      </c>
      <c r="D14" t="s">
        <v>426</v>
      </c>
      <c r="G14" t="b">
        <v>0</v>
      </c>
      <c r="X14" t="s">
        <v>427</v>
      </c>
      <c r="Y14">
        <v>0</v>
      </c>
      <c r="AA14" t="s">
        <v>364</v>
      </c>
      <c r="AF14" t="s">
        <v>125</v>
      </c>
      <c r="AL14" t="s">
        <v>346</v>
      </c>
      <c r="AM14" t="s">
        <v>387</v>
      </c>
      <c r="AN14" t="s">
        <v>348</v>
      </c>
      <c r="AO14" t="s">
        <v>108</v>
      </c>
      <c r="AP14">
        <v>0</v>
      </c>
      <c r="AQ14" s="3">
        <v>39107.459722222222</v>
      </c>
      <c r="AU14" t="s">
        <v>66</v>
      </c>
      <c r="BK14" t="s">
        <v>68</v>
      </c>
      <c r="BL14" t="s">
        <v>350</v>
      </c>
      <c r="BM14">
        <v>0</v>
      </c>
      <c r="BP14">
        <v>0</v>
      </c>
      <c r="BR14">
        <v>0</v>
      </c>
      <c r="BT14">
        <v>0</v>
      </c>
      <c r="BU14">
        <v>22</v>
      </c>
      <c r="BV14" t="s">
        <v>109</v>
      </c>
      <c r="BY14" t="b">
        <v>0</v>
      </c>
      <c r="CC14" t="s">
        <v>428</v>
      </c>
      <c r="CF14">
        <v>0</v>
      </c>
      <c r="CH14">
        <v>0</v>
      </c>
      <c r="CI14" t="s">
        <v>429</v>
      </c>
      <c r="CP14">
        <v>0</v>
      </c>
      <c r="CQ14" t="s">
        <v>8</v>
      </c>
      <c r="CW14" t="s">
        <v>109</v>
      </c>
      <c r="CX14" s="3">
        <v>41852.605555555558</v>
      </c>
      <c r="CZ14" t="s">
        <v>430</v>
      </c>
      <c r="DA14" t="s">
        <v>125</v>
      </c>
      <c r="DD14" t="s">
        <v>369</v>
      </c>
      <c r="DH14">
        <v>0</v>
      </c>
      <c r="DL14" t="s">
        <v>370</v>
      </c>
      <c r="DO14" t="s">
        <v>111</v>
      </c>
      <c r="DP14">
        <v>0</v>
      </c>
      <c r="DQ14">
        <v>0</v>
      </c>
      <c r="DR14">
        <v>0</v>
      </c>
      <c r="DS14">
        <v>0</v>
      </c>
      <c r="DZ14">
        <v>0</v>
      </c>
      <c r="EC14" t="s">
        <v>359</v>
      </c>
      <c r="EJ14">
        <v>0</v>
      </c>
      <c r="EL14" t="s">
        <v>7</v>
      </c>
      <c r="EM14" t="s">
        <v>371</v>
      </c>
      <c r="EP14" t="s">
        <v>74</v>
      </c>
      <c r="ES14" t="s">
        <v>361</v>
      </c>
      <c r="ET14">
        <v>1900</v>
      </c>
      <c r="EV14">
        <v>90012</v>
      </c>
    </row>
    <row r="15" spans="1:152" x14ac:dyDescent="0.25">
      <c r="A15">
        <v>0</v>
      </c>
      <c r="D15" t="s">
        <v>431</v>
      </c>
      <c r="G15" t="b">
        <v>0</v>
      </c>
      <c r="X15" t="s">
        <v>432</v>
      </c>
      <c r="Y15">
        <v>0</v>
      </c>
      <c r="AA15" t="s">
        <v>364</v>
      </c>
      <c r="AF15" t="s">
        <v>125</v>
      </c>
      <c r="AL15" t="s">
        <v>346</v>
      </c>
      <c r="AM15" t="s">
        <v>387</v>
      </c>
      <c r="AO15" t="s">
        <v>108</v>
      </c>
      <c r="AP15">
        <v>0</v>
      </c>
      <c r="AQ15" s="3">
        <v>39107.459722222222</v>
      </c>
      <c r="AU15" t="s">
        <v>66</v>
      </c>
      <c r="BK15" t="s">
        <v>68</v>
      </c>
      <c r="BL15" t="s">
        <v>350</v>
      </c>
      <c r="BM15">
        <v>0</v>
      </c>
      <c r="BP15">
        <v>0</v>
      </c>
      <c r="BR15">
        <v>0</v>
      </c>
      <c r="BT15">
        <v>0</v>
      </c>
      <c r="BU15">
        <v>22</v>
      </c>
      <c r="BV15" t="s">
        <v>109</v>
      </c>
      <c r="BY15" t="b">
        <v>0</v>
      </c>
      <c r="CB15" t="s">
        <v>351</v>
      </c>
      <c r="CC15" t="s">
        <v>433</v>
      </c>
      <c r="CF15">
        <v>0</v>
      </c>
      <c r="CH15">
        <v>0</v>
      </c>
      <c r="CI15" t="s">
        <v>434</v>
      </c>
      <c r="CQ15" t="s">
        <v>8</v>
      </c>
      <c r="CW15" t="s">
        <v>109</v>
      </c>
      <c r="CX15" s="3">
        <v>41852.606249999997</v>
      </c>
      <c r="CZ15" t="s">
        <v>435</v>
      </c>
      <c r="DA15" t="s">
        <v>125</v>
      </c>
      <c r="DD15" t="s">
        <v>369</v>
      </c>
      <c r="DH15">
        <v>0</v>
      </c>
      <c r="DL15" t="s">
        <v>370</v>
      </c>
      <c r="DO15" t="s">
        <v>111</v>
      </c>
      <c r="DP15">
        <v>0</v>
      </c>
      <c r="DQ15">
        <v>0</v>
      </c>
      <c r="DR15">
        <v>0</v>
      </c>
      <c r="DS15">
        <v>0</v>
      </c>
      <c r="DZ15">
        <v>0</v>
      </c>
      <c r="EC15" t="s">
        <v>359</v>
      </c>
      <c r="EL15" t="s">
        <v>7</v>
      </c>
      <c r="EM15" t="s">
        <v>371</v>
      </c>
      <c r="EP15" t="s">
        <v>74</v>
      </c>
      <c r="ES15" t="s">
        <v>361</v>
      </c>
      <c r="EV15">
        <v>90012</v>
      </c>
    </row>
    <row r="16" spans="1:152" x14ac:dyDescent="0.25">
      <c r="A16">
        <v>0</v>
      </c>
      <c r="B16">
        <v>0</v>
      </c>
      <c r="D16" t="s">
        <v>436</v>
      </c>
      <c r="G16" t="b">
        <v>0</v>
      </c>
      <c r="X16" t="s">
        <v>437</v>
      </c>
      <c r="Y16">
        <v>0</v>
      </c>
      <c r="AA16" t="s">
        <v>364</v>
      </c>
      <c r="AF16" t="s">
        <v>125</v>
      </c>
      <c r="AL16" t="s">
        <v>346</v>
      </c>
      <c r="AM16" t="s">
        <v>387</v>
      </c>
      <c r="AN16" t="s">
        <v>348</v>
      </c>
      <c r="AO16" t="s">
        <v>108</v>
      </c>
      <c r="AP16">
        <v>0</v>
      </c>
      <c r="AQ16" s="3">
        <v>39107.459722222222</v>
      </c>
      <c r="AU16" t="s">
        <v>66</v>
      </c>
      <c r="BK16" t="s">
        <v>68</v>
      </c>
      <c r="BL16" t="s">
        <v>350</v>
      </c>
      <c r="BM16">
        <v>0</v>
      </c>
      <c r="BP16">
        <v>0</v>
      </c>
      <c r="BR16">
        <v>0</v>
      </c>
      <c r="BT16">
        <v>0</v>
      </c>
      <c r="BU16">
        <v>22</v>
      </c>
      <c r="BV16" t="s">
        <v>109</v>
      </c>
      <c r="BY16" t="b">
        <v>0</v>
      </c>
      <c r="CC16" t="s">
        <v>438</v>
      </c>
      <c r="CF16">
        <v>0</v>
      </c>
      <c r="CH16">
        <v>0</v>
      </c>
      <c r="CI16" t="s">
        <v>439</v>
      </c>
      <c r="CP16">
        <v>0</v>
      </c>
      <c r="CQ16" t="s">
        <v>8</v>
      </c>
      <c r="CW16" t="s">
        <v>109</v>
      </c>
      <c r="CX16" s="3">
        <v>41852.605555555558</v>
      </c>
      <c r="CZ16" t="s">
        <v>440</v>
      </c>
      <c r="DA16" t="s">
        <v>125</v>
      </c>
      <c r="DD16" t="s">
        <v>369</v>
      </c>
      <c r="DH16">
        <v>0</v>
      </c>
      <c r="DL16" t="s">
        <v>370</v>
      </c>
      <c r="DO16" t="s">
        <v>111</v>
      </c>
      <c r="DP16">
        <v>0</v>
      </c>
      <c r="DQ16">
        <v>0</v>
      </c>
      <c r="DR16">
        <v>0</v>
      </c>
      <c r="DS16">
        <v>0</v>
      </c>
      <c r="DZ16">
        <v>0</v>
      </c>
      <c r="EC16" t="s">
        <v>359</v>
      </c>
      <c r="EJ16">
        <v>0</v>
      </c>
      <c r="EL16" t="s">
        <v>7</v>
      </c>
      <c r="EM16" t="s">
        <v>371</v>
      </c>
      <c r="EP16" t="s">
        <v>74</v>
      </c>
      <c r="ES16" t="s">
        <v>361</v>
      </c>
      <c r="ET16">
        <v>1900</v>
      </c>
      <c r="EV16">
        <v>90012</v>
      </c>
    </row>
    <row r="17" spans="1:152" x14ac:dyDescent="0.25">
      <c r="A17">
        <v>0</v>
      </c>
      <c r="B17">
        <v>0</v>
      </c>
      <c r="D17" t="s">
        <v>441</v>
      </c>
      <c r="G17" t="b">
        <v>0</v>
      </c>
      <c r="X17" t="s">
        <v>442</v>
      </c>
      <c r="Y17">
        <v>0</v>
      </c>
      <c r="AA17" t="s">
        <v>364</v>
      </c>
      <c r="AF17" t="s">
        <v>125</v>
      </c>
      <c r="AL17" t="s">
        <v>346</v>
      </c>
      <c r="AM17" t="s">
        <v>387</v>
      </c>
      <c r="AN17" t="s">
        <v>348</v>
      </c>
      <c r="AO17" t="s">
        <v>108</v>
      </c>
      <c r="AP17">
        <v>0</v>
      </c>
      <c r="AQ17" s="3">
        <v>39107.459722222222</v>
      </c>
      <c r="AU17" t="s">
        <v>66</v>
      </c>
      <c r="BK17" t="s">
        <v>68</v>
      </c>
      <c r="BL17" t="s">
        <v>350</v>
      </c>
      <c r="BM17">
        <v>0</v>
      </c>
      <c r="BP17">
        <v>0</v>
      </c>
      <c r="BR17">
        <v>0</v>
      </c>
      <c r="BT17">
        <v>0</v>
      </c>
      <c r="BU17">
        <v>22</v>
      </c>
      <c r="BV17" t="s">
        <v>109</v>
      </c>
      <c r="BY17" t="b">
        <v>0</v>
      </c>
      <c r="CC17" t="s">
        <v>443</v>
      </c>
      <c r="CF17">
        <v>0</v>
      </c>
      <c r="CH17">
        <v>0</v>
      </c>
      <c r="CI17" t="s">
        <v>444</v>
      </c>
      <c r="CP17">
        <v>0</v>
      </c>
      <c r="CQ17" t="s">
        <v>8</v>
      </c>
      <c r="CW17" t="s">
        <v>109</v>
      </c>
      <c r="CX17" s="3">
        <v>41852.605555555558</v>
      </c>
      <c r="CZ17" t="s">
        <v>445</v>
      </c>
      <c r="DA17" t="s">
        <v>125</v>
      </c>
      <c r="DD17" t="s">
        <v>369</v>
      </c>
      <c r="DH17">
        <v>0</v>
      </c>
      <c r="DL17" t="s">
        <v>370</v>
      </c>
      <c r="DO17" t="s">
        <v>111</v>
      </c>
      <c r="DP17">
        <v>0</v>
      </c>
      <c r="DQ17">
        <v>0</v>
      </c>
      <c r="DR17">
        <v>0</v>
      </c>
      <c r="DS17">
        <v>0</v>
      </c>
      <c r="DZ17">
        <v>0</v>
      </c>
      <c r="EC17" t="s">
        <v>359</v>
      </c>
      <c r="EJ17">
        <v>0</v>
      </c>
      <c r="EL17" t="s">
        <v>7</v>
      </c>
      <c r="EM17" t="s">
        <v>371</v>
      </c>
      <c r="EP17" t="s">
        <v>74</v>
      </c>
      <c r="ES17" t="s">
        <v>361</v>
      </c>
      <c r="ET17">
        <v>1900</v>
      </c>
      <c r="EV17">
        <v>90012</v>
      </c>
    </row>
    <row r="18" spans="1:152" x14ac:dyDescent="0.25">
      <c r="A18">
        <v>0</v>
      </c>
      <c r="B18">
        <v>0</v>
      </c>
      <c r="D18" t="s">
        <v>431</v>
      </c>
      <c r="G18" t="b">
        <v>0</v>
      </c>
      <c r="X18" t="s">
        <v>446</v>
      </c>
      <c r="Y18">
        <v>0</v>
      </c>
      <c r="AA18" t="s">
        <v>364</v>
      </c>
      <c r="AF18" t="s">
        <v>125</v>
      </c>
      <c r="AL18" t="s">
        <v>346</v>
      </c>
      <c r="AM18" t="s">
        <v>387</v>
      </c>
      <c r="AN18" t="s">
        <v>348</v>
      </c>
      <c r="AO18" t="s">
        <v>108</v>
      </c>
      <c r="AP18">
        <v>0</v>
      </c>
      <c r="AQ18" s="3">
        <v>39107.459722222222</v>
      </c>
      <c r="AU18" t="s">
        <v>66</v>
      </c>
      <c r="BK18" t="s">
        <v>68</v>
      </c>
      <c r="BL18" t="s">
        <v>350</v>
      </c>
      <c r="BM18">
        <v>0</v>
      </c>
      <c r="BP18">
        <v>0</v>
      </c>
      <c r="BR18">
        <v>0</v>
      </c>
      <c r="BT18">
        <v>0</v>
      </c>
      <c r="BU18">
        <v>22</v>
      </c>
      <c r="BV18" t="s">
        <v>109</v>
      </c>
      <c r="BY18" t="b">
        <v>0</v>
      </c>
      <c r="CC18" t="s">
        <v>447</v>
      </c>
      <c r="CF18">
        <v>0</v>
      </c>
      <c r="CH18">
        <v>0</v>
      </c>
      <c r="CI18" t="s">
        <v>434</v>
      </c>
      <c r="CP18">
        <v>0</v>
      </c>
      <c r="CQ18" t="s">
        <v>8</v>
      </c>
      <c r="CW18" t="s">
        <v>109</v>
      </c>
      <c r="CX18" s="3">
        <v>41852.605555555558</v>
      </c>
      <c r="CZ18" t="s">
        <v>448</v>
      </c>
      <c r="DA18" t="s">
        <v>125</v>
      </c>
      <c r="DD18" t="s">
        <v>369</v>
      </c>
      <c r="DH18">
        <v>0</v>
      </c>
      <c r="DL18" t="s">
        <v>370</v>
      </c>
      <c r="DO18" t="s">
        <v>111</v>
      </c>
      <c r="DP18">
        <v>0</v>
      </c>
      <c r="DQ18">
        <v>0</v>
      </c>
      <c r="DR18">
        <v>0</v>
      </c>
      <c r="DS18">
        <v>0</v>
      </c>
      <c r="DZ18">
        <v>0</v>
      </c>
      <c r="EC18" t="s">
        <v>359</v>
      </c>
      <c r="EJ18">
        <v>0</v>
      </c>
      <c r="EL18" t="s">
        <v>7</v>
      </c>
      <c r="EM18" t="s">
        <v>371</v>
      </c>
      <c r="EP18" t="s">
        <v>74</v>
      </c>
      <c r="ES18" t="s">
        <v>361</v>
      </c>
      <c r="ET18">
        <v>1900</v>
      </c>
      <c r="EV18">
        <v>90012</v>
      </c>
    </row>
    <row r="19" spans="1:152" x14ac:dyDescent="0.25">
      <c r="A19">
        <v>0</v>
      </c>
      <c r="D19" t="s">
        <v>449</v>
      </c>
      <c r="G19" t="b">
        <v>0</v>
      </c>
      <c r="X19" t="s">
        <v>450</v>
      </c>
      <c r="Y19">
        <v>0</v>
      </c>
      <c r="AA19" t="s">
        <v>364</v>
      </c>
      <c r="AF19" t="s">
        <v>451</v>
      </c>
      <c r="AL19" t="s">
        <v>346</v>
      </c>
      <c r="AO19" t="s">
        <v>108</v>
      </c>
      <c r="AP19">
        <v>0</v>
      </c>
      <c r="AQ19" s="3">
        <v>39107.459722222222</v>
      </c>
      <c r="AU19" t="s">
        <v>66</v>
      </c>
      <c r="BK19" t="s">
        <v>68</v>
      </c>
      <c r="BL19" t="s">
        <v>350</v>
      </c>
      <c r="BM19">
        <v>0</v>
      </c>
      <c r="BP19">
        <v>0</v>
      </c>
      <c r="BR19">
        <v>0</v>
      </c>
      <c r="BT19">
        <v>0</v>
      </c>
      <c r="BU19">
        <v>22</v>
      </c>
      <c r="BV19" t="s">
        <v>109</v>
      </c>
      <c r="BY19" t="b">
        <v>0</v>
      </c>
      <c r="CB19" t="s">
        <v>351</v>
      </c>
      <c r="CC19" t="s">
        <v>452</v>
      </c>
      <c r="CF19">
        <v>0</v>
      </c>
      <c r="CH19">
        <v>0</v>
      </c>
      <c r="CI19" t="s">
        <v>453</v>
      </c>
      <c r="CQ19" t="s">
        <v>8</v>
      </c>
      <c r="CW19" t="s">
        <v>109</v>
      </c>
      <c r="CX19" s="3">
        <v>40270.520833333336</v>
      </c>
      <c r="CZ19" t="s">
        <v>454</v>
      </c>
      <c r="DD19" t="s">
        <v>369</v>
      </c>
      <c r="DH19">
        <v>0</v>
      </c>
      <c r="DL19" t="s">
        <v>370</v>
      </c>
      <c r="DO19" t="s">
        <v>111</v>
      </c>
      <c r="DP19">
        <v>0</v>
      </c>
      <c r="DQ19">
        <v>0</v>
      </c>
      <c r="DR19">
        <v>0</v>
      </c>
      <c r="DS19">
        <v>0</v>
      </c>
      <c r="DZ19">
        <v>0</v>
      </c>
      <c r="EC19" t="s">
        <v>359</v>
      </c>
      <c r="EL19" t="s">
        <v>7</v>
      </c>
      <c r="EM19" t="s">
        <v>371</v>
      </c>
      <c r="EP19" t="s">
        <v>74</v>
      </c>
      <c r="ES19" t="s">
        <v>361</v>
      </c>
      <c r="EV19">
        <v>90265</v>
      </c>
    </row>
    <row r="20" spans="1:152" x14ac:dyDescent="0.25">
      <c r="A20">
        <v>0</v>
      </c>
      <c r="B20">
        <v>0</v>
      </c>
      <c r="D20" t="s">
        <v>455</v>
      </c>
      <c r="G20" t="b">
        <v>0</v>
      </c>
      <c r="X20" t="s">
        <v>456</v>
      </c>
      <c r="Y20">
        <v>0</v>
      </c>
      <c r="AF20" t="s">
        <v>457</v>
      </c>
      <c r="AL20" t="s">
        <v>346</v>
      </c>
      <c r="AM20" t="s">
        <v>458</v>
      </c>
      <c r="AN20" t="s">
        <v>348</v>
      </c>
      <c r="AO20" t="s">
        <v>64</v>
      </c>
      <c r="AP20">
        <v>0</v>
      </c>
      <c r="AQ20" s="3">
        <v>39107.459722222222</v>
      </c>
      <c r="AU20" t="s">
        <v>66</v>
      </c>
      <c r="BK20" t="s">
        <v>68</v>
      </c>
      <c r="BL20" t="s">
        <v>350</v>
      </c>
      <c r="BM20">
        <v>0</v>
      </c>
      <c r="BP20">
        <v>0</v>
      </c>
      <c r="BR20">
        <v>0</v>
      </c>
      <c r="BT20">
        <v>1</v>
      </c>
      <c r="BU20">
        <v>33</v>
      </c>
      <c r="BV20" t="s">
        <v>109</v>
      </c>
      <c r="BY20" t="b">
        <v>0</v>
      </c>
      <c r="CB20" t="s">
        <v>351</v>
      </c>
      <c r="CC20" t="s">
        <v>459</v>
      </c>
      <c r="CF20">
        <v>0</v>
      </c>
      <c r="CH20">
        <v>0</v>
      </c>
      <c r="CI20" t="s">
        <v>460</v>
      </c>
      <c r="CP20">
        <v>0</v>
      </c>
      <c r="CQ20" t="s">
        <v>354</v>
      </c>
      <c r="CS20">
        <v>38.017612294773002</v>
      </c>
      <c r="CT20">
        <v>-122.13346811485999</v>
      </c>
      <c r="CW20" t="s">
        <v>109</v>
      </c>
      <c r="CX20" s="3">
        <v>44169.82916666667</v>
      </c>
      <c r="CZ20" t="s">
        <v>461</v>
      </c>
      <c r="DA20" t="s">
        <v>462</v>
      </c>
      <c r="DD20" t="s">
        <v>356</v>
      </c>
      <c r="DH20">
        <v>0</v>
      </c>
      <c r="DL20" t="s">
        <v>357</v>
      </c>
      <c r="DO20" t="s">
        <v>72</v>
      </c>
      <c r="DP20">
        <v>0</v>
      </c>
      <c r="DQ20">
        <v>0</v>
      </c>
      <c r="DR20">
        <v>0</v>
      </c>
      <c r="DS20">
        <v>0</v>
      </c>
      <c r="DW20" t="s">
        <v>358</v>
      </c>
      <c r="DZ20">
        <v>0</v>
      </c>
      <c r="EC20" t="s">
        <v>359</v>
      </c>
      <c r="EJ20">
        <v>0</v>
      </c>
      <c r="EL20" t="s">
        <v>7</v>
      </c>
      <c r="EM20" t="s">
        <v>360</v>
      </c>
      <c r="EP20" t="s">
        <v>74</v>
      </c>
      <c r="ES20" t="s">
        <v>361</v>
      </c>
      <c r="ET20">
        <v>1900</v>
      </c>
      <c r="EV20">
        <v>94553</v>
      </c>
    </row>
    <row r="21" spans="1:152" x14ac:dyDescent="0.25">
      <c r="A21">
        <v>0</v>
      </c>
      <c r="D21" t="s">
        <v>463</v>
      </c>
      <c r="G21" t="b">
        <v>0</v>
      </c>
      <c r="X21" t="s">
        <v>464</v>
      </c>
      <c r="Y21">
        <v>0</v>
      </c>
      <c r="AA21" t="s">
        <v>364</v>
      </c>
      <c r="AF21" t="s">
        <v>465</v>
      </c>
      <c r="AL21" t="s">
        <v>346</v>
      </c>
      <c r="AO21" t="s">
        <v>108</v>
      </c>
      <c r="AP21">
        <v>0</v>
      </c>
      <c r="AQ21" s="3">
        <v>39107.459722222222</v>
      </c>
      <c r="AU21" t="s">
        <v>66</v>
      </c>
      <c r="BK21" t="s">
        <v>68</v>
      </c>
      <c r="BL21" t="s">
        <v>350</v>
      </c>
      <c r="BM21">
        <v>0</v>
      </c>
      <c r="BP21">
        <v>0</v>
      </c>
      <c r="BR21">
        <v>0</v>
      </c>
      <c r="BT21">
        <v>0</v>
      </c>
      <c r="BU21">
        <v>22</v>
      </c>
      <c r="BV21" t="s">
        <v>109</v>
      </c>
      <c r="BY21" t="b">
        <v>0</v>
      </c>
      <c r="CB21" t="s">
        <v>351</v>
      </c>
      <c r="CC21" t="s">
        <v>466</v>
      </c>
      <c r="CF21">
        <v>0</v>
      </c>
      <c r="CH21">
        <v>0</v>
      </c>
      <c r="CI21" t="s">
        <v>467</v>
      </c>
      <c r="CQ21" t="s">
        <v>8</v>
      </c>
      <c r="CW21" t="s">
        <v>109</v>
      </c>
      <c r="CX21" s="3">
        <v>41852.606249999997</v>
      </c>
      <c r="CZ21" t="s">
        <v>468</v>
      </c>
      <c r="DA21" t="s">
        <v>125</v>
      </c>
      <c r="DD21" t="s">
        <v>369</v>
      </c>
      <c r="DH21">
        <v>0</v>
      </c>
      <c r="DL21" t="s">
        <v>370</v>
      </c>
      <c r="DO21" t="s">
        <v>111</v>
      </c>
      <c r="DP21">
        <v>0</v>
      </c>
      <c r="DQ21">
        <v>0</v>
      </c>
      <c r="DR21">
        <v>0</v>
      </c>
      <c r="DS21">
        <v>0</v>
      </c>
      <c r="DZ21">
        <v>0</v>
      </c>
      <c r="EC21" t="s">
        <v>359</v>
      </c>
      <c r="EL21" t="s">
        <v>7</v>
      </c>
      <c r="EM21" t="s">
        <v>371</v>
      </c>
      <c r="EP21" t="s">
        <v>74</v>
      </c>
      <c r="ES21" t="s">
        <v>361</v>
      </c>
      <c r="EV21">
        <v>90210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AD4D3-78FA-481F-BC03-3464C86336DA}">
  <dimension ref="A1:AD21"/>
  <sheetViews>
    <sheetView workbookViewId="0">
      <selection activeCell="AB3" sqref="AB3:AB21"/>
    </sheetView>
  </sheetViews>
  <sheetFormatPr defaultColWidth="18.5703125" defaultRowHeight="15" x14ac:dyDescent="0.25"/>
  <sheetData>
    <row r="1" spans="1:30" s="5" customFormat="1" x14ac:dyDescent="0.25">
      <c r="A1" s="5" t="s">
        <v>469</v>
      </c>
      <c r="B1" s="5" t="s">
        <v>470</v>
      </c>
      <c r="C1" s="5" t="s">
        <v>471</v>
      </c>
      <c r="D1" s="5" t="s">
        <v>472</v>
      </c>
      <c r="E1" s="5" t="s">
        <v>473</v>
      </c>
      <c r="F1" s="5" t="s">
        <v>474</v>
      </c>
      <c r="G1" s="5" t="s">
        <v>475</v>
      </c>
      <c r="H1" s="5" t="s">
        <v>476</v>
      </c>
      <c r="I1" s="5" t="s">
        <v>477</v>
      </c>
      <c r="J1" s="5" t="s">
        <v>478</v>
      </c>
      <c r="K1" s="5" t="s">
        <v>479</v>
      </c>
      <c r="L1" s="5" t="s">
        <v>480</v>
      </c>
      <c r="M1" s="5" t="s">
        <v>481</v>
      </c>
      <c r="N1" s="5" t="s">
        <v>482</v>
      </c>
      <c r="O1" s="5" t="s">
        <v>483</v>
      </c>
      <c r="P1" s="5" t="s">
        <v>484</v>
      </c>
      <c r="Q1" s="5" t="s">
        <v>485</v>
      </c>
      <c r="R1" s="5" t="s">
        <v>486</v>
      </c>
      <c r="S1" s="5" t="s">
        <v>487</v>
      </c>
      <c r="T1" s="5" t="s">
        <v>488</v>
      </c>
      <c r="U1" s="5" t="s">
        <v>489</v>
      </c>
      <c r="V1" s="5" t="s">
        <v>490</v>
      </c>
      <c r="W1" s="5" t="s">
        <v>491</v>
      </c>
      <c r="X1" s="5" t="s">
        <v>492</v>
      </c>
      <c r="Y1" s="5" t="s">
        <v>493</v>
      </c>
      <c r="Z1" s="5" t="s">
        <v>494</v>
      </c>
      <c r="AA1" s="5" t="s">
        <v>495</v>
      </c>
      <c r="AB1" s="5" t="s">
        <v>496</v>
      </c>
      <c r="AC1" s="5" t="s">
        <v>497</v>
      </c>
      <c r="AD1" s="5" t="s">
        <v>498</v>
      </c>
    </row>
    <row r="2" spans="1:30" x14ac:dyDescent="0.25">
      <c r="A2" t="b">
        <v>0</v>
      </c>
      <c r="C2" t="s">
        <v>499</v>
      </c>
      <c r="D2">
        <v>33</v>
      </c>
      <c r="F2" t="s">
        <v>346</v>
      </c>
      <c r="G2" t="s">
        <v>500</v>
      </c>
      <c r="H2" t="s">
        <v>348</v>
      </c>
      <c r="I2">
        <v>0.11</v>
      </c>
      <c r="J2" t="s">
        <v>499</v>
      </c>
      <c r="K2">
        <v>926</v>
      </c>
      <c r="L2" s="3">
        <v>38791.522916666669</v>
      </c>
      <c r="M2" t="s">
        <v>109</v>
      </c>
      <c r="N2" t="s">
        <v>66</v>
      </c>
      <c r="Q2">
        <v>1</v>
      </c>
      <c r="R2">
        <v>20</v>
      </c>
      <c r="S2" t="s">
        <v>501</v>
      </c>
      <c r="T2">
        <v>70</v>
      </c>
      <c r="U2" t="s">
        <v>502</v>
      </c>
      <c r="V2" t="s">
        <v>65</v>
      </c>
      <c r="W2" s="3">
        <v>42591.464583333334</v>
      </c>
      <c r="X2">
        <v>20</v>
      </c>
      <c r="Y2" t="s">
        <v>104</v>
      </c>
      <c r="Z2" t="s">
        <v>503</v>
      </c>
      <c r="AA2" t="s">
        <v>359</v>
      </c>
      <c r="AB2">
        <v>100</v>
      </c>
      <c r="AC2">
        <v>92501</v>
      </c>
      <c r="AD2">
        <v>9</v>
      </c>
    </row>
    <row r="3" spans="1:30" x14ac:dyDescent="0.25">
      <c r="A3" t="b">
        <v>0</v>
      </c>
      <c r="C3" t="s">
        <v>101</v>
      </c>
      <c r="D3">
        <v>36</v>
      </c>
      <c r="F3" t="s">
        <v>346</v>
      </c>
      <c r="G3" t="s">
        <v>504</v>
      </c>
      <c r="H3" t="s">
        <v>348</v>
      </c>
      <c r="I3">
        <v>0.11</v>
      </c>
      <c r="J3" t="s">
        <v>101</v>
      </c>
      <c r="K3">
        <v>936</v>
      </c>
      <c r="L3" s="3">
        <v>38791.523611111108</v>
      </c>
      <c r="M3" t="s">
        <v>109</v>
      </c>
      <c r="N3" t="s">
        <v>66</v>
      </c>
      <c r="Q3">
        <v>0</v>
      </c>
      <c r="R3">
        <v>20</v>
      </c>
      <c r="S3" t="s">
        <v>505</v>
      </c>
      <c r="T3">
        <v>75</v>
      </c>
      <c r="U3" t="s">
        <v>506</v>
      </c>
      <c r="V3" t="s">
        <v>65</v>
      </c>
      <c r="W3" s="3">
        <v>42591.464583333334</v>
      </c>
      <c r="X3">
        <v>22</v>
      </c>
      <c r="Y3" t="s">
        <v>104</v>
      </c>
      <c r="Z3" t="s">
        <v>503</v>
      </c>
      <c r="AA3" t="s">
        <v>359</v>
      </c>
      <c r="AB3">
        <v>100</v>
      </c>
      <c r="AC3">
        <v>92401</v>
      </c>
      <c r="AD3">
        <v>8</v>
      </c>
    </row>
    <row r="4" spans="1:30" x14ac:dyDescent="0.25">
      <c r="A4" t="b">
        <v>0</v>
      </c>
      <c r="C4" t="s">
        <v>138</v>
      </c>
      <c r="D4">
        <v>42</v>
      </c>
      <c r="F4" t="s">
        <v>346</v>
      </c>
      <c r="G4" t="s">
        <v>507</v>
      </c>
      <c r="H4" t="s">
        <v>348</v>
      </c>
      <c r="I4">
        <v>0.11</v>
      </c>
      <c r="J4" t="s">
        <v>138</v>
      </c>
      <c r="L4" s="3">
        <v>38791.523611111108</v>
      </c>
      <c r="M4" t="s">
        <v>109</v>
      </c>
      <c r="N4" t="s">
        <v>66</v>
      </c>
      <c r="Q4">
        <v>0</v>
      </c>
      <c r="R4">
        <v>21</v>
      </c>
      <c r="S4" t="s">
        <v>508</v>
      </c>
      <c r="U4" t="s">
        <v>509</v>
      </c>
      <c r="V4" t="s">
        <v>510</v>
      </c>
      <c r="W4" s="3">
        <v>42732.50277777778</v>
      </c>
      <c r="X4">
        <v>15</v>
      </c>
      <c r="Y4" t="s">
        <v>104</v>
      </c>
      <c r="Z4" t="s">
        <v>503</v>
      </c>
      <c r="AA4" t="s">
        <v>359</v>
      </c>
      <c r="AB4">
        <v>100</v>
      </c>
      <c r="AC4">
        <v>93101</v>
      </c>
      <c r="AD4">
        <v>9</v>
      </c>
    </row>
    <row r="5" spans="1:30" x14ac:dyDescent="0.25">
      <c r="A5" t="b">
        <v>0</v>
      </c>
      <c r="C5" t="s">
        <v>511</v>
      </c>
      <c r="D5">
        <v>37</v>
      </c>
      <c r="F5" t="s">
        <v>346</v>
      </c>
      <c r="G5" t="s">
        <v>512</v>
      </c>
      <c r="H5" t="s">
        <v>348</v>
      </c>
      <c r="I5">
        <v>0.11</v>
      </c>
      <c r="J5" t="s">
        <v>511</v>
      </c>
      <c r="K5">
        <v>1663</v>
      </c>
      <c r="L5" s="3">
        <v>38838.298611111109</v>
      </c>
      <c r="M5" t="s">
        <v>109</v>
      </c>
      <c r="N5" t="s">
        <v>66</v>
      </c>
      <c r="Q5">
        <v>0</v>
      </c>
      <c r="R5">
        <v>20</v>
      </c>
      <c r="S5" t="s">
        <v>513</v>
      </c>
      <c r="T5">
        <v>154</v>
      </c>
      <c r="U5" t="s">
        <v>514</v>
      </c>
      <c r="V5" t="s">
        <v>65</v>
      </c>
      <c r="W5" s="3">
        <v>42591.464583333334</v>
      </c>
      <c r="X5">
        <v>20</v>
      </c>
      <c r="Y5" t="s">
        <v>104</v>
      </c>
      <c r="Z5" t="s">
        <v>503</v>
      </c>
      <c r="AA5" t="s">
        <v>359</v>
      </c>
      <c r="AB5">
        <v>100</v>
      </c>
      <c r="AC5">
        <v>92101</v>
      </c>
      <c r="AD5">
        <v>9</v>
      </c>
    </row>
    <row r="6" spans="1:30" x14ac:dyDescent="0.25">
      <c r="A6" t="b">
        <v>0</v>
      </c>
      <c r="C6" t="s">
        <v>125</v>
      </c>
      <c r="D6">
        <v>19</v>
      </c>
      <c r="F6" t="s">
        <v>346</v>
      </c>
      <c r="G6" t="s">
        <v>387</v>
      </c>
      <c r="H6" t="s">
        <v>348</v>
      </c>
      <c r="I6">
        <v>0.11</v>
      </c>
      <c r="J6" t="s">
        <v>125</v>
      </c>
      <c r="K6">
        <v>5700</v>
      </c>
      <c r="L6" s="3">
        <v>38838.301388888889</v>
      </c>
      <c r="M6" t="s">
        <v>109</v>
      </c>
      <c r="N6" t="s">
        <v>66</v>
      </c>
      <c r="Q6">
        <v>0</v>
      </c>
      <c r="R6">
        <v>22</v>
      </c>
      <c r="S6" t="s">
        <v>515</v>
      </c>
      <c r="T6">
        <v>583</v>
      </c>
      <c r="U6" t="s">
        <v>516</v>
      </c>
      <c r="V6" t="s">
        <v>517</v>
      </c>
      <c r="W6" s="3">
        <v>43089.745138888888</v>
      </c>
      <c r="X6">
        <v>72</v>
      </c>
      <c r="Y6" t="s">
        <v>104</v>
      </c>
      <c r="Z6" t="s">
        <v>503</v>
      </c>
      <c r="AA6" t="s">
        <v>359</v>
      </c>
      <c r="AB6">
        <v>100</v>
      </c>
      <c r="AC6">
        <v>90013</v>
      </c>
      <c r="AD6">
        <v>9</v>
      </c>
    </row>
    <row r="7" spans="1:30" x14ac:dyDescent="0.25">
      <c r="A7" t="b">
        <v>0</v>
      </c>
      <c r="C7" t="s">
        <v>518</v>
      </c>
      <c r="D7">
        <v>15</v>
      </c>
      <c r="F7" t="s">
        <v>346</v>
      </c>
      <c r="G7" t="s">
        <v>404</v>
      </c>
      <c r="H7" t="s">
        <v>348</v>
      </c>
      <c r="I7">
        <v>0.11</v>
      </c>
      <c r="J7" t="s">
        <v>519</v>
      </c>
      <c r="L7" s="3">
        <v>39112.670138888891</v>
      </c>
      <c r="M7" t="s">
        <v>109</v>
      </c>
      <c r="N7" t="s">
        <v>66</v>
      </c>
      <c r="Q7">
        <v>0</v>
      </c>
      <c r="R7">
        <v>21</v>
      </c>
      <c r="S7" t="s">
        <v>520</v>
      </c>
      <c r="U7" t="s">
        <v>521</v>
      </c>
      <c r="V7" t="s">
        <v>510</v>
      </c>
      <c r="W7" s="3">
        <v>42732.515972222223</v>
      </c>
      <c r="X7">
        <v>18</v>
      </c>
      <c r="Y7" t="s">
        <v>104</v>
      </c>
      <c r="Z7" t="s">
        <v>503</v>
      </c>
      <c r="AA7" t="s">
        <v>359</v>
      </c>
      <c r="AB7">
        <v>100</v>
      </c>
      <c r="AC7">
        <v>93301</v>
      </c>
      <c r="AD7">
        <v>9</v>
      </c>
    </row>
    <row r="8" spans="1:30" x14ac:dyDescent="0.25">
      <c r="A8" t="b">
        <v>0</v>
      </c>
      <c r="C8" t="s">
        <v>522</v>
      </c>
      <c r="D8">
        <v>30</v>
      </c>
      <c r="F8" t="s">
        <v>346</v>
      </c>
      <c r="G8" t="s">
        <v>387</v>
      </c>
      <c r="H8" t="s">
        <v>348</v>
      </c>
      <c r="I8">
        <v>0.11</v>
      </c>
      <c r="J8" t="s">
        <v>523</v>
      </c>
      <c r="K8">
        <v>1677</v>
      </c>
      <c r="L8" s="3">
        <v>39107.418055555558</v>
      </c>
      <c r="M8" t="s">
        <v>109</v>
      </c>
      <c r="N8" t="s">
        <v>66</v>
      </c>
      <c r="Q8">
        <v>0</v>
      </c>
      <c r="R8">
        <v>20</v>
      </c>
      <c r="S8" t="s">
        <v>524</v>
      </c>
      <c r="T8">
        <v>143</v>
      </c>
      <c r="U8" t="s">
        <v>525</v>
      </c>
      <c r="V8" t="s">
        <v>65</v>
      </c>
      <c r="W8" s="3">
        <v>42591.464583333334</v>
      </c>
      <c r="X8">
        <v>11</v>
      </c>
      <c r="Y8" t="s">
        <v>104</v>
      </c>
      <c r="Z8" t="s">
        <v>503</v>
      </c>
      <c r="AA8" t="s">
        <v>359</v>
      </c>
      <c r="AB8">
        <v>100</v>
      </c>
      <c r="AC8">
        <v>92701</v>
      </c>
      <c r="AD8">
        <v>9</v>
      </c>
    </row>
    <row r="9" spans="1:30" x14ac:dyDescent="0.25">
      <c r="A9" t="b">
        <v>0</v>
      </c>
      <c r="C9" t="s">
        <v>526</v>
      </c>
      <c r="D9">
        <v>56</v>
      </c>
      <c r="F9" t="s">
        <v>346</v>
      </c>
      <c r="G9" t="s">
        <v>527</v>
      </c>
      <c r="H9" t="s">
        <v>348</v>
      </c>
      <c r="I9">
        <v>0.11</v>
      </c>
      <c r="J9" t="s">
        <v>526</v>
      </c>
      <c r="L9" s="3">
        <v>39107.418055555558</v>
      </c>
      <c r="M9" t="s">
        <v>109</v>
      </c>
      <c r="N9" t="s">
        <v>66</v>
      </c>
      <c r="Q9">
        <v>0</v>
      </c>
      <c r="R9">
        <v>21</v>
      </c>
      <c r="S9" t="s">
        <v>528</v>
      </c>
      <c r="U9" t="s">
        <v>529</v>
      </c>
      <c r="V9" t="s">
        <v>510</v>
      </c>
      <c r="W9" s="3">
        <v>42732.50277777778</v>
      </c>
      <c r="X9">
        <v>4</v>
      </c>
      <c r="Y9" t="s">
        <v>104</v>
      </c>
      <c r="Z9" t="s">
        <v>503</v>
      </c>
      <c r="AA9" t="s">
        <v>359</v>
      </c>
      <c r="AB9">
        <v>100</v>
      </c>
      <c r="AC9">
        <v>93006</v>
      </c>
      <c r="AD9">
        <v>9</v>
      </c>
    </row>
    <row r="10" spans="1:30" x14ac:dyDescent="0.25">
      <c r="A10" t="b">
        <v>0</v>
      </c>
      <c r="C10" t="s">
        <v>530</v>
      </c>
      <c r="D10">
        <v>13</v>
      </c>
      <c r="F10" t="s">
        <v>346</v>
      </c>
      <c r="G10" t="s">
        <v>500</v>
      </c>
      <c r="H10" t="s">
        <v>348</v>
      </c>
      <c r="I10">
        <v>0.11</v>
      </c>
      <c r="J10" t="s">
        <v>531</v>
      </c>
      <c r="K10">
        <v>111</v>
      </c>
      <c r="L10" s="3">
        <v>39107.418055555558</v>
      </c>
      <c r="M10" t="s">
        <v>109</v>
      </c>
      <c r="N10" t="s">
        <v>66</v>
      </c>
      <c r="Q10">
        <v>0</v>
      </c>
      <c r="R10">
        <v>20</v>
      </c>
      <c r="S10" t="s">
        <v>532</v>
      </c>
      <c r="T10">
        <v>12</v>
      </c>
      <c r="U10" t="s">
        <v>533</v>
      </c>
      <c r="V10" t="s">
        <v>65</v>
      </c>
      <c r="W10" s="3">
        <v>42591.464583333334</v>
      </c>
      <c r="X10">
        <v>4</v>
      </c>
      <c r="Y10" t="s">
        <v>104</v>
      </c>
      <c r="Z10" t="s">
        <v>503</v>
      </c>
      <c r="AA10" t="s">
        <v>359</v>
      </c>
      <c r="AB10">
        <v>100</v>
      </c>
      <c r="AC10">
        <v>92243</v>
      </c>
      <c r="AD10">
        <v>9</v>
      </c>
    </row>
    <row r="11" spans="1:30" x14ac:dyDescent="0.25">
      <c r="A11" t="b">
        <v>0</v>
      </c>
      <c r="C11" t="s">
        <v>534</v>
      </c>
      <c r="D11">
        <v>40</v>
      </c>
      <c r="F11" t="s">
        <v>346</v>
      </c>
      <c r="G11" t="s">
        <v>535</v>
      </c>
      <c r="H11" t="s">
        <v>348</v>
      </c>
      <c r="I11">
        <v>0.11</v>
      </c>
      <c r="J11" t="s">
        <v>534</v>
      </c>
      <c r="L11" s="3">
        <v>39107.418055555558</v>
      </c>
      <c r="M11" t="s">
        <v>109</v>
      </c>
      <c r="N11" t="s">
        <v>66</v>
      </c>
      <c r="Q11">
        <v>0</v>
      </c>
      <c r="R11">
        <v>21</v>
      </c>
      <c r="S11" t="s">
        <v>536</v>
      </c>
      <c r="U11" t="s">
        <v>537</v>
      </c>
      <c r="V11" t="s">
        <v>510</v>
      </c>
      <c r="W11" s="3">
        <v>42732.515972222223</v>
      </c>
      <c r="X11">
        <v>7</v>
      </c>
      <c r="Y11" t="s">
        <v>104</v>
      </c>
      <c r="Z11" t="s">
        <v>503</v>
      </c>
      <c r="AA11" t="s">
        <v>359</v>
      </c>
      <c r="AB11">
        <v>100</v>
      </c>
      <c r="AC11">
        <v>93408</v>
      </c>
      <c r="AD11">
        <v>9</v>
      </c>
    </row>
    <row r="12" spans="1:30" x14ac:dyDescent="0.25">
      <c r="A12" t="b">
        <v>0</v>
      </c>
      <c r="C12" t="s">
        <v>457</v>
      </c>
      <c r="D12">
        <v>7</v>
      </c>
      <c r="F12" t="s">
        <v>346</v>
      </c>
      <c r="G12" t="s">
        <v>458</v>
      </c>
      <c r="H12" t="s">
        <v>348</v>
      </c>
      <c r="I12">
        <v>0.11</v>
      </c>
      <c r="J12" t="s">
        <v>64</v>
      </c>
      <c r="K12">
        <v>392</v>
      </c>
      <c r="L12" s="3">
        <v>43664.648611111108</v>
      </c>
      <c r="M12" t="s">
        <v>109</v>
      </c>
      <c r="N12" t="s">
        <v>66</v>
      </c>
      <c r="Q12">
        <v>0</v>
      </c>
      <c r="R12">
        <v>32</v>
      </c>
      <c r="S12" t="s">
        <v>538</v>
      </c>
      <c r="T12">
        <v>45</v>
      </c>
      <c r="U12" t="s">
        <v>539</v>
      </c>
      <c r="X12">
        <v>15</v>
      </c>
      <c r="Y12" t="s">
        <v>174</v>
      </c>
      <c r="Z12" t="s">
        <v>503</v>
      </c>
      <c r="AA12" t="s">
        <v>359</v>
      </c>
      <c r="AB12">
        <v>100</v>
      </c>
      <c r="AC12">
        <v>94553</v>
      </c>
      <c r="AD12">
        <v>9</v>
      </c>
    </row>
    <row r="13" spans="1:30" x14ac:dyDescent="0.25">
      <c r="A13" t="b">
        <v>0</v>
      </c>
      <c r="C13" t="s">
        <v>540</v>
      </c>
      <c r="D13">
        <v>48</v>
      </c>
      <c r="F13" t="s">
        <v>346</v>
      </c>
      <c r="G13" t="s">
        <v>541</v>
      </c>
      <c r="H13" t="s">
        <v>348</v>
      </c>
      <c r="I13">
        <v>0.11</v>
      </c>
      <c r="J13" t="s">
        <v>542</v>
      </c>
      <c r="K13">
        <v>240</v>
      </c>
      <c r="L13" s="3">
        <v>43664.648611111108</v>
      </c>
      <c r="M13" t="s">
        <v>109</v>
      </c>
      <c r="N13" t="s">
        <v>66</v>
      </c>
      <c r="Q13">
        <v>0</v>
      </c>
      <c r="R13">
        <v>32</v>
      </c>
      <c r="S13" t="s">
        <v>543</v>
      </c>
      <c r="T13">
        <v>22</v>
      </c>
      <c r="U13" t="s">
        <v>544</v>
      </c>
      <c r="X13">
        <v>5</v>
      </c>
      <c r="Y13" t="s">
        <v>174</v>
      </c>
      <c r="Z13" t="s">
        <v>503</v>
      </c>
      <c r="AA13" t="s">
        <v>359</v>
      </c>
      <c r="AB13">
        <v>100</v>
      </c>
      <c r="AC13">
        <v>94533</v>
      </c>
      <c r="AD13">
        <v>9</v>
      </c>
    </row>
    <row r="14" spans="1:30" x14ac:dyDescent="0.25">
      <c r="A14" t="b">
        <v>0</v>
      </c>
      <c r="C14" t="s">
        <v>545</v>
      </c>
      <c r="D14">
        <v>38</v>
      </c>
      <c r="F14" t="s">
        <v>346</v>
      </c>
      <c r="G14" t="s">
        <v>546</v>
      </c>
      <c r="H14" t="s">
        <v>348</v>
      </c>
      <c r="I14">
        <v>0.11</v>
      </c>
      <c r="J14" t="s">
        <v>545</v>
      </c>
      <c r="K14">
        <v>562</v>
      </c>
      <c r="L14" s="3">
        <v>43664.648611111108</v>
      </c>
      <c r="M14" t="s">
        <v>109</v>
      </c>
      <c r="N14" t="s">
        <v>66</v>
      </c>
      <c r="Q14">
        <v>0</v>
      </c>
      <c r="R14">
        <v>32</v>
      </c>
      <c r="S14" t="s">
        <v>547</v>
      </c>
      <c r="T14">
        <v>65</v>
      </c>
      <c r="U14" t="s">
        <v>548</v>
      </c>
      <c r="X14">
        <v>5</v>
      </c>
      <c r="Y14" t="s">
        <v>174</v>
      </c>
      <c r="Z14" t="s">
        <v>503</v>
      </c>
      <c r="AA14" t="s">
        <v>359</v>
      </c>
      <c r="AB14">
        <v>100</v>
      </c>
      <c r="AC14">
        <v>94102</v>
      </c>
      <c r="AD14">
        <v>11</v>
      </c>
    </row>
    <row r="15" spans="1:30" x14ac:dyDescent="0.25">
      <c r="A15" t="b">
        <v>0</v>
      </c>
      <c r="C15" t="s">
        <v>549</v>
      </c>
      <c r="D15">
        <v>17</v>
      </c>
      <c r="F15" t="s">
        <v>346</v>
      </c>
      <c r="G15" t="s">
        <v>550</v>
      </c>
      <c r="H15" t="s">
        <v>348</v>
      </c>
      <c r="I15">
        <v>0.11</v>
      </c>
      <c r="J15" t="s">
        <v>551</v>
      </c>
      <c r="K15">
        <v>39</v>
      </c>
      <c r="L15" s="3">
        <v>43664.648611111108</v>
      </c>
      <c r="M15" t="s">
        <v>109</v>
      </c>
      <c r="N15" t="s">
        <v>66</v>
      </c>
      <c r="Q15">
        <v>0</v>
      </c>
      <c r="R15">
        <v>32</v>
      </c>
      <c r="S15" t="s">
        <v>552</v>
      </c>
      <c r="T15">
        <v>4</v>
      </c>
      <c r="U15" t="s">
        <v>553</v>
      </c>
      <c r="X15">
        <v>4</v>
      </c>
      <c r="Y15" t="s">
        <v>174</v>
      </c>
      <c r="Z15" t="s">
        <v>503</v>
      </c>
      <c r="AA15" t="s">
        <v>359</v>
      </c>
      <c r="AB15">
        <v>100</v>
      </c>
      <c r="AC15">
        <v>95453</v>
      </c>
      <c r="AD15">
        <v>9</v>
      </c>
    </row>
    <row r="16" spans="1:30" x14ac:dyDescent="0.25">
      <c r="A16" t="b">
        <v>0</v>
      </c>
      <c r="C16" t="s">
        <v>90</v>
      </c>
      <c r="D16">
        <v>28</v>
      </c>
      <c r="F16" t="s">
        <v>346</v>
      </c>
      <c r="G16" t="s">
        <v>541</v>
      </c>
      <c r="H16" t="s">
        <v>348</v>
      </c>
      <c r="I16">
        <v>0.11</v>
      </c>
      <c r="J16" t="s">
        <v>90</v>
      </c>
      <c r="K16">
        <v>89</v>
      </c>
      <c r="L16" s="3">
        <v>43664.648611111108</v>
      </c>
      <c r="M16" t="s">
        <v>109</v>
      </c>
      <c r="N16" t="s">
        <v>66</v>
      </c>
      <c r="Q16">
        <v>0</v>
      </c>
      <c r="R16">
        <v>32</v>
      </c>
      <c r="S16" t="s">
        <v>554</v>
      </c>
      <c r="T16">
        <v>8</v>
      </c>
      <c r="U16" t="s">
        <v>555</v>
      </c>
      <c r="X16">
        <v>3</v>
      </c>
      <c r="Y16" t="s">
        <v>174</v>
      </c>
      <c r="Z16" t="s">
        <v>503</v>
      </c>
      <c r="AA16" t="s">
        <v>359</v>
      </c>
      <c r="AB16">
        <v>100</v>
      </c>
      <c r="AC16">
        <v>94559</v>
      </c>
      <c r="AD16">
        <v>9</v>
      </c>
    </row>
    <row r="17" spans="1:30" x14ac:dyDescent="0.25">
      <c r="A17" t="b">
        <v>0</v>
      </c>
      <c r="C17" t="s">
        <v>556</v>
      </c>
      <c r="D17">
        <v>21</v>
      </c>
      <c r="F17" t="s">
        <v>346</v>
      </c>
      <c r="G17" t="s">
        <v>557</v>
      </c>
      <c r="H17" t="s">
        <v>348</v>
      </c>
      <c r="I17">
        <v>0.11</v>
      </c>
      <c r="J17" t="s">
        <v>558</v>
      </c>
      <c r="K17">
        <v>166</v>
      </c>
      <c r="L17" s="3">
        <v>43664.648611111108</v>
      </c>
      <c r="M17" t="s">
        <v>109</v>
      </c>
      <c r="N17" t="s">
        <v>66</v>
      </c>
      <c r="Q17">
        <v>0</v>
      </c>
      <c r="R17">
        <v>32</v>
      </c>
      <c r="S17" t="s">
        <v>559</v>
      </c>
      <c r="T17">
        <v>14</v>
      </c>
      <c r="U17" t="s">
        <v>560</v>
      </c>
      <c r="X17">
        <v>3</v>
      </c>
      <c r="Y17" t="s">
        <v>174</v>
      </c>
      <c r="Z17" t="s">
        <v>503</v>
      </c>
      <c r="AA17" t="s">
        <v>359</v>
      </c>
      <c r="AB17">
        <v>100</v>
      </c>
      <c r="AC17">
        <v>94913</v>
      </c>
      <c r="AD17">
        <v>9</v>
      </c>
    </row>
    <row r="18" spans="1:30" x14ac:dyDescent="0.25">
      <c r="A18" t="b">
        <v>0</v>
      </c>
      <c r="C18" t="s">
        <v>561</v>
      </c>
      <c r="D18">
        <v>49</v>
      </c>
      <c r="F18" t="s">
        <v>346</v>
      </c>
      <c r="G18" t="s">
        <v>550</v>
      </c>
      <c r="H18" t="s">
        <v>348</v>
      </c>
      <c r="I18">
        <v>0.11</v>
      </c>
      <c r="J18" t="s">
        <v>562</v>
      </c>
      <c r="K18">
        <v>210</v>
      </c>
      <c r="L18" s="3">
        <v>43664.648611111108</v>
      </c>
      <c r="M18" t="s">
        <v>109</v>
      </c>
      <c r="N18" t="s">
        <v>66</v>
      </c>
      <c r="Q18">
        <v>0</v>
      </c>
      <c r="R18">
        <v>32</v>
      </c>
      <c r="S18" t="s">
        <v>563</v>
      </c>
      <c r="T18">
        <v>21</v>
      </c>
      <c r="U18" t="s">
        <v>564</v>
      </c>
      <c r="X18">
        <v>8</v>
      </c>
      <c r="Y18" t="s">
        <v>174</v>
      </c>
      <c r="Z18" t="s">
        <v>503</v>
      </c>
      <c r="AA18" t="s">
        <v>359</v>
      </c>
      <c r="AB18">
        <v>100</v>
      </c>
      <c r="AC18">
        <v>95403</v>
      </c>
      <c r="AD18">
        <v>9</v>
      </c>
    </row>
    <row r="19" spans="1:30" x14ac:dyDescent="0.25">
      <c r="A19" t="b">
        <v>0</v>
      </c>
      <c r="C19" t="s">
        <v>462</v>
      </c>
      <c r="D19">
        <v>1</v>
      </c>
      <c r="F19" t="s">
        <v>346</v>
      </c>
      <c r="G19" t="s">
        <v>565</v>
      </c>
      <c r="H19" t="s">
        <v>348</v>
      </c>
      <c r="I19">
        <v>0.11</v>
      </c>
      <c r="J19" t="s">
        <v>566</v>
      </c>
      <c r="K19">
        <v>891</v>
      </c>
      <c r="L19" s="3">
        <v>43664.648611111108</v>
      </c>
      <c r="M19" t="s">
        <v>109</v>
      </c>
      <c r="N19" t="s">
        <v>66</v>
      </c>
      <c r="Q19">
        <v>0</v>
      </c>
      <c r="R19">
        <v>33</v>
      </c>
      <c r="S19" t="s">
        <v>567</v>
      </c>
      <c r="T19">
        <v>85</v>
      </c>
      <c r="U19" t="s">
        <v>568</v>
      </c>
      <c r="X19">
        <v>15</v>
      </c>
      <c r="Y19" t="s">
        <v>174</v>
      </c>
      <c r="Z19" t="s">
        <v>503</v>
      </c>
      <c r="AA19" t="s">
        <v>359</v>
      </c>
      <c r="AB19">
        <v>100</v>
      </c>
      <c r="AC19">
        <v>94612</v>
      </c>
      <c r="AD19">
        <v>9</v>
      </c>
    </row>
    <row r="20" spans="1:30" x14ac:dyDescent="0.25">
      <c r="A20" t="b">
        <v>0</v>
      </c>
      <c r="C20" t="s">
        <v>569</v>
      </c>
      <c r="D20">
        <v>12</v>
      </c>
      <c r="F20" t="s">
        <v>346</v>
      </c>
      <c r="G20" t="s">
        <v>570</v>
      </c>
      <c r="H20" t="s">
        <v>348</v>
      </c>
      <c r="I20">
        <v>0.11</v>
      </c>
      <c r="J20" t="s">
        <v>571</v>
      </c>
      <c r="K20">
        <v>89</v>
      </c>
      <c r="L20" s="3">
        <v>43664.648611111108</v>
      </c>
      <c r="M20" t="s">
        <v>109</v>
      </c>
      <c r="N20" t="s">
        <v>66</v>
      </c>
      <c r="Q20">
        <v>0</v>
      </c>
      <c r="R20">
        <v>32</v>
      </c>
      <c r="S20" t="s">
        <v>572</v>
      </c>
      <c r="T20">
        <v>8</v>
      </c>
      <c r="U20" t="s">
        <v>573</v>
      </c>
      <c r="X20">
        <v>4</v>
      </c>
      <c r="Y20" t="s">
        <v>174</v>
      </c>
      <c r="Z20" t="s">
        <v>503</v>
      </c>
      <c r="AA20" t="s">
        <v>359</v>
      </c>
      <c r="AB20">
        <v>100</v>
      </c>
      <c r="AC20">
        <v>95501</v>
      </c>
      <c r="AD20">
        <v>9</v>
      </c>
    </row>
    <row r="21" spans="1:30" x14ac:dyDescent="0.25">
      <c r="A21" t="b">
        <v>0</v>
      </c>
      <c r="C21" t="s">
        <v>574</v>
      </c>
      <c r="D21">
        <v>27</v>
      </c>
      <c r="F21" t="s">
        <v>346</v>
      </c>
      <c r="G21" t="s">
        <v>575</v>
      </c>
      <c r="H21" t="s">
        <v>348</v>
      </c>
      <c r="I21">
        <v>0.11</v>
      </c>
      <c r="J21" t="s">
        <v>576</v>
      </c>
      <c r="K21">
        <v>213</v>
      </c>
      <c r="L21" s="3">
        <v>43664.648611111108</v>
      </c>
      <c r="M21" t="s">
        <v>109</v>
      </c>
      <c r="N21" t="s">
        <v>66</v>
      </c>
      <c r="Q21">
        <v>0</v>
      </c>
      <c r="R21">
        <v>33</v>
      </c>
      <c r="S21" t="s">
        <v>577</v>
      </c>
      <c r="T21">
        <v>19</v>
      </c>
      <c r="U21" t="s">
        <v>578</v>
      </c>
      <c r="X21">
        <v>7</v>
      </c>
      <c r="Y21" t="s">
        <v>174</v>
      </c>
      <c r="Z21" t="s">
        <v>503</v>
      </c>
      <c r="AA21" t="s">
        <v>359</v>
      </c>
      <c r="AB21">
        <v>100</v>
      </c>
      <c r="AC21">
        <v>93901</v>
      </c>
      <c r="AD21">
        <v>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D8C8-5523-4A0A-A0E0-656A9AF8C6F3}">
  <dimension ref="A1:L21"/>
  <sheetViews>
    <sheetView workbookViewId="0">
      <selection activeCell="J3" sqref="J3:J21"/>
    </sheetView>
  </sheetViews>
  <sheetFormatPr defaultColWidth="29" defaultRowHeight="15" x14ac:dyDescent="0.25"/>
  <sheetData>
    <row r="1" spans="1:12" s="5" customFormat="1" x14ac:dyDescent="0.25">
      <c r="A1" s="5" t="s">
        <v>579</v>
      </c>
      <c r="B1" s="5" t="s">
        <v>580</v>
      </c>
      <c r="C1" s="5" t="s">
        <v>581</v>
      </c>
      <c r="D1" s="5" t="s">
        <v>582</v>
      </c>
      <c r="E1" s="5" t="s">
        <v>583</v>
      </c>
      <c r="F1" s="5" t="s">
        <v>584</v>
      </c>
      <c r="G1" s="5" t="s">
        <v>585</v>
      </c>
      <c r="H1" s="5" t="s">
        <v>586</v>
      </c>
      <c r="I1" s="5" t="s">
        <v>587</v>
      </c>
      <c r="J1" s="5" t="s">
        <v>588</v>
      </c>
      <c r="K1" s="5" t="s">
        <v>589</v>
      </c>
      <c r="L1" s="5" t="s">
        <v>590</v>
      </c>
    </row>
    <row r="2" spans="1:12" x14ac:dyDescent="0.25">
      <c r="A2" t="s">
        <v>591</v>
      </c>
      <c r="B2" t="s">
        <v>592</v>
      </c>
      <c r="C2" s="3">
        <v>39916.742361111108</v>
      </c>
      <c r="D2" t="s">
        <v>109</v>
      </c>
      <c r="E2" t="s">
        <v>593</v>
      </c>
      <c r="F2">
        <v>2000</v>
      </c>
      <c r="G2">
        <v>40692166</v>
      </c>
      <c r="J2">
        <v>10</v>
      </c>
      <c r="K2" t="s">
        <v>594</v>
      </c>
      <c r="L2">
        <v>200</v>
      </c>
    </row>
    <row r="3" spans="1:12" x14ac:dyDescent="0.25">
      <c r="A3" t="s">
        <v>591</v>
      </c>
      <c r="B3" t="s">
        <v>595</v>
      </c>
      <c r="C3" s="3">
        <v>39916.742361111108</v>
      </c>
      <c r="D3" t="s">
        <v>109</v>
      </c>
      <c r="E3" t="s">
        <v>596</v>
      </c>
      <c r="F3">
        <v>2000</v>
      </c>
      <c r="G3">
        <v>40692167</v>
      </c>
      <c r="J3">
        <v>10</v>
      </c>
      <c r="K3" t="s">
        <v>594</v>
      </c>
      <c r="L3">
        <v>200</v>
      </c>
    </row>
    <row r="4" spans="1:12" x14ac:dyDescent="0.25">
      <c r="A4" t="s">
        <v>591</v>
      </c>
      <c r="B4" t="s">
        <v>597</v>
      </c>
      <c r="C4" s="3">
        <v>39916.742361111108</v>
      </c>
      <c r="D4" t="s">
        <v>109</v>
      </c>
      <c r="E4" t="s">
        <v>598</v>
      </c>
      <c r="F4">
        <v>2000</v>
      </c>
      <c r="G4">
        <v>40692168</v>
      </c>
      <c r="J4">
        <v>10</v>
      </c>
      <c r="K4" t="s">
        <v>594</v>
      </c>
      <c r="L4">
        <v>200</v>
      </c>
    </row>
    <row r="5" spans="1:12" x14ac:dyDescent="0.25">
      <c r="A5" t="s">
        <v>591</v>
      </c>
      <c r="B5" t="s">
        <v>599</v>
      </c>
      <c r="C5" s="3">
        <v>39916.736805555556</v>
      </c>
      <c r="D5" t="s">
        <v>109</v>
      </c>
      <c r="E5" t="s">
        <v>600</v>
      </c>
      <c r="F5">
        <v>2000</v>
      </c>
      <c r="G5">
        <v>40692127</v>
      </c>
      <c r="J5">
        <v>10</v>
      </c>
      <c r="K5" t="s">
        <v>601</v>
      </c>
      <c r="L5">
        <v>200</v>
      </c>
    </row>
    <row r="6" spans="1:12" x14ac:dyDescent="0.25">
      <c r="A6" t="s">
        <v>591</v>
      </c>
      <c r="B6" t="s">
        <v>602</v>
      </c>
      <c r="C6" s="3">
        <v>39897.6875</v>
      </c>
      <c r="D6" t="s">
        <v>109</v>
      </c>
      <c r="E6" t="s">
        <v>603</v>
      </c>
      <c r="F6">
        <v>2000</v>
      </c>
      <c r="G6">
        <v>40491176</v>
      </c>
      <c r="I6" s="3">
        <v>39897.6875</v>
      </c>
      <c r="J6">
        <v>10</v>
      </c>
      <c r="K6" t="s">
        <v>604</v>
      </c>
      <c r="L6">
        <v>200</v>
      </c>
    </row>
    <row r="7" spans="1:12" x14ac:dyDescent="0.25">
      <c r="A7" t="s">
        <v>591</v>
      </c>
      <c r="B7" t="s">
        <v>605</v>
      </c>
      <c r="C7" s="3">
        <v>39897.6875</v>
      </c>
      <c r="D7" t="s">
        <v>109</v>
      </c>
      <c r="E7" t="s">
        <v>606</v>
      </c>
      <c r="F7">
        <v>2000</v>
      </c>
      <c r="G7">
        <v>40491175</v>
      </c>
      <c r="I7" s="3">
        <v>39897.6875</v>
      </c>
      <c r="J7">
        <v>10</v>
      </c>
      <c r="K7" t="s">
        <v>607</v>
      </c>
      <c r="L7">
        <v>200</v>
      </c>
    </row>
    <row r="8" spans="1:12" x14ac:dyDescent="0.25">
      <c r="A8" t="s">
        <v>591</v>
      </c>
      <c r="B8" t="s">
        <v>608</v>
      </c>
      <c r="C8" s="3">
        <v>39897.6875</v>
      </c>
      <c r="D8" t="s">
        <v>109</v>
      </c>
      <c r="E8" t="s">
        <v>609</v>
      </c>
      <c r="F8">
        <v>2000</v>
      </c>
      <c r="G8">
        <v>40491173</v>
      </c>
      <c r="I8" s="3">
        <v>39897.6875</v>
      </c>
      <c r="J8">
        <v>10</v>
      </c>
      <c r="K8" t="s">
        <v>601</v>
      </c>
      <c r="L8">
        <v>200</v>
      </c>
    </row>
    <row r="9" spans="1:12" x14ac:dyDescent="0.25">
      <c r="A9" t="s">
        <v>591</v>
      </c>
      <c r="B9" t="s">
        <v>610</v>
      </c>
      <c r="C9" s="3">
        <v>39897.6875</v>
      </c>
      <c r="D9" t="s">
        <v>109</v>
      </c>
      <c r="E9" t="s">
        <v>611</v>
      </c>
      <c r="F9">
        <v>2000</v>
      </c>
      <c r="G9">
        <v>40491174</v>
      </c>
      <c r="I9" s="3">
        <v>39897.6875</v>
      </c>
      <c r="J9">
        <v>10</v>
      </c>
      <c r="K9" t="s">
        <v>601</v>
      </c>
      <c r="L9">
        <v>200</v>
      </c>
    </row>
    <row r="10" spans="1:12" x14ac:dyDescent="0.25">
      <c r="A10" t="s">
        <v>591</v>
      </c>
      <c r="B10" t="s">
        <v>612</v>
      </c>
      <c r="C10" s="3">
        <v>39927.5</v>
      </c>
      <c r="D10" t="s">
        <v>109</v>
      </c>
      <c r="E10" t="s">
        <v>613</v>
      </c>
      <c r="F10">
        <v>2000</v>
      </c>
      <c r="G10">
        <v>40866141</v>
      </c>
      <c r="H10" t="s">
        <v>109</v>
      </c>
      <c r="I10" s="3">
        <v>39927.5</v>
      </c>
      <c r="J10">
        <v>10</v>
      </c>
      <c r="K10" t="s">
        <v>607</v>
      </c>
      <c r="L10">
        <v>200</v>
      </c>
    </row>
    <row r="11" spans="1:12" x14ac:dyDescent="0.25">
      <c r="A11" t="s">
        <v>591</v>
      </c>
      <c r="B11" t="s">
        <v>614</v>
      </c>
      <c r="C11" s="3">
        <v>39927.5</v>
      </c>
      <c r="D11" t="s">
        <v>109</v>
      </c>
      <c r="E11" t="s">
        <v>615</v>
      </c>
      <c r="F11">
        <v>2000</v>
      </c>
      <c r="G11">
        <v>40866142</v>
      </c>
      <c r="H11" t="s">
        <v>109</v>
      </c>
      <c r="I11" s="3">
        <v>39927.5</v>
      </c>
      <c r="J11">
        <v>10</v>
      </c>
      <c r="K11" t="s">
        <v>607</v>
      </c>
      <c r="L11">
        <v>200</v>
      </c>
    </row>
    <row r="12" spans="1:12" x14ac:dyDescent="0.25">
      <c r="A12" t="s">
        <v>591</v>
      </c>
      <c r="B12" t="s">
        <v>616</v>
      </c>
      <c r="C12" s="3">
        <v>39897.662499999999</v>
      </c>
      <c r="D12" t="s">
        <v>109</v>
      </c>
      <c r="E12" t="s">
        <v>617</v>
      </c>
      <c r="F12">
        <v>2000</v>
      </c>
      <c r="G12">
        <v>40489142</v>
      </c>
      <c r="I12" s="3">
        <v>39897.662499999999</v>
      </c>
      <c r="J12">
        <v>10</v>
      </c>
      <c r="K12" t="s">
        <v>604</v>
      </c>
      <c r="L12">
        <v>200</v>
      </c>
    </row>
    <row r="13" spans="1:12" x14ac:dyDescent="0.25">
      <c r="A13" t="s">
        <v>591</v>
      </c>
      <c r="B13" t="s">
        <v>618</v>
      </c>
      <c r="C13" s="3">
        <v>39897.662499999999</v>
      </c>
      <c r="D13" t="s">
        <v>109</v>
      </c>
      <c r="E13" t="s">
        <v>619</v>
      </c>
      <c r="F13">
        <v>2000</v>
      </c>
      <c r="G13">
        <v>40489287</v>
      </c>
      <c r="I13" s="3">
        <v>39897.662499999999</v>
      </c>
      <c r="J13">
        <v>10</v>
      </c>
      <c r="K13" t="s">
        <v>601</v>
      </c>
      <c r="L13">
        <v>200</v>
      </c>
    </row>
    <row r="14" spans="1:12" x14ac:dyDescent="0.25">
      <c r="A14" t="s">
        <v>591</v>
      </c>
      <c r="B14" t="s">
        <v>620</v>
      </c>
      <c r="C14" s="3">
        <v>39897.662499999999</v>
      </c>
      <c r="D14" t="s">
        <v>109</v>
      </c>
      <c r="E14" t="s">
        <v>621</v>
      </c>
      <c r="F14">
        <v>2000</v>
      </c>
      <c r="G14">
        <v>40489288</v>
      </c>
      <c r="I14" s="3">
        <v>39897.662499999999</v>
      </c>
      <c r="J14">
        <v>10</v>
      </c>
      <c r="K14" t="s">
        <v>601</v>
      </c>
      <c r="L14">
        <v>200</v>
      </c>
    </row>
    <row r="15" spans="1:12" x14ac:dyDescent="0.25">
      <c r="A15" t="s">
        <v>591</v>
      </c>
      <c r="B15" t="s">
        <v>616</v>
      </c>
      <c r="C15" s="3">
        <v>39898.461111111108</v>
      </c>
      <c r="D15" t="s">
        <v>109</v>
      </c>
      <c r="E15" t="s">
        <v>617</v>
      </c>
      <c r="F15">
        <v>2000</v>
      </c>
      <c r="G15">
        <v>40499837</v>
      </c>
      <c r="I15" s="3">
        <v>39898.461111111108</v>
      </c>
      <c r="J15">
        <v>10</v>
      </c>
      <c r="K15" t="s">
        <v>604</v>
      </c>
      <c r="L15">
        <v>200</v>
      </c>
    </row>
    <row r="16" spans="1:12" x14ac:dyDescent="0.25">
      <c r="A16" t="s">
        <v>591</v>
      </c>
      <c r="B16" t="s">
        <v>622</v>
      </c>
      <c r="C16" s="3">
        <v>39898.461111111108</v>
      </c>
      <c r="D16" t="s">
        <v>109</v>
      </c>
      <c r="E16" t="s">
        <v>623</v>
      </c>
      <c r="F16">
        <v>2000</v>
      </c>
      <c r="G16">
        <v>40499846</v>
      </c>
      <c r="I16" s="3">
        <v>39898.461111111108</v>
      </c>
      <c r="J16">
        <v>10</v>
      </c>
      <c r="K16" t="s">
        <v>604</v>
      </c>
      <c r="L16">
        <v>200</v>
      </c>
    </row>
    <row r="17" spans="1:12" x14ac:dyDescent="0.25">
      <c r="A17" t="s">
        <v>591</v>
      </c>
      <c r="B17" t="s">
        <v>624</v>
      </c>
      <c r="C17" s="3">
        <v>39898.461111111108</v>
      </c>
      <c r="D17" t="s">
        <v>109</v>
      </c>
      <c r="E17" t="s">
        <v>625</v>
      </c>
      <c r="F17">
        <v>2000</v>
      </c>
      <c r="G17">
        <v>40499860</v>
      </c>
      <c r="I17" s="3">
        <v>39898.461111111108</v>
      </c>
      <c r="J17">
        <v>10</v>
      </c>
      <c r="K17" t="s">
        <v>601</v>
      </c>
      <c r="L17">
        <v>200</v>
      </c>
    </row>
    <row r="18" spans="1:12" x14ac:dyDescent="0.25">
      <c r="A18" t="s">
        <v>591</v>
      </c>
      <c r="B18" t="s">
        <v>616</v>
      </c>
      <c r="C18" s="3">
        <v>39898.461111111108</v>
      </c>
      <c r="D18" t="s">
        <v>109</v>
      </c>
      <c r="E18" t="s">
        <v>617</v>
      </c>
      <c r="F18">
        <v>2000</v>
      </c>
      <c r="G18">
        <v>40499859</v>
      </c>
      <c r="I18" s="3">
        <v>39898.461111111108</v>
      </c>
      <c r="J18">
        <v>10</v>
      </c>
      <c r="K18" t="s">
        <v>604</v>
      </c>
      <c r="L18">
        <v>200</v>
      </c>
    </row>
    <row r="19" spans="1:12" x14ac:dyDescent="0.25">
      <c r="A19" t="s">
        <v>591</v>
      </c>
      <c r="B19" t="s">
        <v>616</v>
      </c>
      <c r="C19" s="3">
        <v>39898.461111111108</v>
      </c>
      <c r="D19" t="s">
        <v>109</v>
      </c>
      <c r="E19" t="s">
        <v>617</v>
      </c>
      <c r="F19">
        <v>2000</v>
      </c>
      <c r="G19">
        <v>40499863</v>
      </c>
      <c r="I19" s="3">
        <v>39898.461111111108</v>
      </c>
      <c r="J19">
        <v>10</v>
      </c>
      <c r="K19" t="s">
        <v>604</v>
      </c>
      <c r="L19">
        <v>200</v>
      </c>
    </row>
    <row r="20" spans="1:12" x14ac:dyDescent="0.25">
      <c r="A20" t="s">
        <v>591</v>
      </c>
      <c r="B20" t="s">
        <v>616</v>
      </c>
      <c r="C20" s="3">
        <v>39960.577777777777</v>
      </c>
      <c r="D20" t="s">
        <v>109</v>
      </c>
      <c r="E20" t="s">
        <v>617</v>
      </c>
      <c r="F20">
        <v>2000</v>
      </c>
      <c r="G20">
        <v>41288303</v>
      </c>
      <c r="J20">
        <v>10</v>
      </c>
      <c r="K20" t="s">
        <v>604</v>
      </c>
      <c r="L20">
        <v>200</v>
      </c>
    </row>
    <row r="21" spans="1:12" x14ac:dyDescent="0.25">
      <c r="A21" t="s">
        <v>591</v>
      </c>
      <c r="B21" t="s">
        <v>626</v>
      </c>
      <c r="C21" s="3">
        <v>39898.461111111108</v>
      </c>
      <c r="D21" t="s">
        <v>109</v>
      </c>
      <c r="E21" t="s">
        <v>627</v>
      </c>
      <c r="F21">
        <v>2000</v>
      </c>
      <c r="G21">
        <v>40499879</v>
      </c>
      <c r="I21" s="3">
        <v>39898.461111111108</v>
      </c>
      <c r="J21">
        <v>10</v>
      </c>
      <c r="K21" t="s">
        <v>604</v>
      </c>
      <c r="L21">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51EB7-478E-4247-AEE0-39D7275F5D1F}">
  <dimension ref="A1:Q9"/>
  <sheetViews>
    <sheetView topLeftCell="D1" workbookViewId="0">
      <selection activeCell="G14" sqref="G14"/>
    </sheetView>
  </sheetViews>
  <sheetFormatPr defaultColWidth="23.42578125" defaultRowHeight="15" x14ac:dyDescent="0.25"/>
  <sheetData>
    <row r="1" spans="1:17" s="5" customFormat="1" x14ac:dyDescent="0.25">
      <c r="A1" s="5" t="s">
        <v>628</v>
      </c>
      <c r="B1" s="5" t="s">
        <v>629</v>
      </c>
      <c r="C1" s="5" t="s">
        <v>630</v>
      </c>
      <c r="D1" s="5" t="s">
        <v>631</v>
      </c>
      <c r="E1" s="5" t="s">
        <v>632</v>
      </c>
      <c r="F1" s="5" t="s">
        <v>633</v>
      </c>
      <c r="G1" s="5" t="s">
        <v>634</v>
      </c>
      <c r="H1" s="5" t="s">
        <v>635</v>
      </c>
      <c r="I1" s="5" t="s">
        <v>636</v>
      </c>
      <c r="J1" s="5" t="s">
        <v>637</v>
      </c>
      <c r="K1" s="5" t="s">
        <v>638</v>
      </c>
      <c r="L1" s="5" t="s">
        <v>639</v>
      </c>
      <c r="M1" s="5" t="s">
        <v>640</v>
      </c>
      <c r="N1" s="5" t="s">
        <v>641</v>
      </c>
      <c r="O1" s="5" t="s">
        <v>642</v>
      </c>
      <c r="P1" s="5" t="s">
        <v>643</v>
      </c>
      <c r="Q1" s="5" t="s">
        <v>644</v>
      </c>
    </row>
    <row r="2" spans="1:17" x14ac:dyDescent="0.25">
      <c r="A2" t="b">
        <v>0</v>
      </c>
      <c r="E2">
        <v>10</v>
      </c>
      <c r="F2" s="3">
        <v>38791.522222222222</v>
      </c>
      <c r="G2" t="s">
        <v>109</v>
      </c>
      <c r="H2" t="s">
        <v>66</v>
      </c>
      <c r="K2">
        <v>0</v>
      </c>
      <c r="L2" t="s">
        <v>645</v>
      </c>
      <c r="N2" t="s">
        <v>646</v>
      </c>
      <c r="O2" s="3">
        <v>42572.711805555555</v>
      </c>
      <c r="Q2" t="s">
        <v>104</v>
      </c>
    </row>
    <row r="3" spans="1:17" x14ac:dyDescent="0.25">
      <c r="A3" t="b">
        <v>0</v>
      </c>
      <c r="E3">
        <v>18</v>
      </c>
      <c r="F3" s="3">
        <v>43664.648611111108</v>
      </c>
      <c r="G3" t="s">
        <v>109</v>
      </c>
      <c r="H3" t="s">
        <v>66</v>
      </c>
      <c r="K3">
        <v>0</v>
      </c>
      <c r="L3" t="s">
        <v>647</v>
      </c>
      <c r="N3" t="s">
        <v>349</v>
      </c>
      <c r="O3" s="3">
        <v>43665.315972222219</v>
      </c>
      <c r="Q3" t="s">
        <v>174</v>
      </c>
    </row>
    <row r="4" spans="1:17" x14ac:dyDescent="0.25">
      <c r="A4" t="b">
        <v>0</v>
      </c>
      <c r="E4">
        <v>32</v>
      </c>
      <c r="F4" s="3">
        <v>43665.288888888892</v>
      </c>
      <c r="G4" t="s">
        <v>109</v>
      </c>
      <c r="H4" t="s">
        <v>66</v>
      </c>
      <c r="K4">
        <v>0</v>
      </c>
      <c r="L4" t="s">
        <v>648</v>
      </c>
      <c r="N4" t="s">
        <v>349</v>
      </c>
      <c r="O4" s="3">
        <v>43665.316666666666</v>
      </c>
      <c r="Q4" t="s">
        <v>159</v>
      </c>
    </row>
    <row r="5" spans="1:17" x14ac:dyDescent="0.25">
      <c r="A5" t="b">
        <v>0</v>
      </c>
      <c r="E5">
        <v>10</v>
      </c>
      <c r="F5" s="3">
        <v>43665.297222222223</v>
      </c>
      <c r="G5" t="s">
        <v>109</v>
      </c>
      <c r="H5" t="s">
        <v>66</v>
      </c>
      <c r="K5">
        <v>0</v>
      </c>
      <c r="L5" t="s">
        <v>649</v>
      </c>
      <c r="N5" t="s">
        <v>349</v>
      </c>
      <c r="O5" s="3">
        <v>43665.316666666666</v>
      </c>
      <c r="Q5" t="s">
        <v>127</v>
      </c>
    </row>
    <row r="6" spans="1:17" x14ac:dyDescent="0.25">
      <c r="A6" t="b">
        <v>0</v>
      </c>
      <c r="E6">
        <v>18</v>
      </c>
      <c r="F6" s="3">
        <v>42571.622916666667</v>
      </c>
      <c r="G6" t="s">
        <v>109</v>
      </c>
      <c r="H6" t="s">
        <v>66</v>
      </c>
      <c r="K6">
        <v>0</v>
      </c>
      <c r="L6" t="s">
        <v>650</v>
      </c>
      <c r="N6" t="s">
        <v>646</v>
      </c>
      <c r="O6" s="3">
        <v>42572.711805555555</v>
      </c>
      <c r="Q6" t="s">
        <v>72</v>
      </c>
    </row>
    <row r="7" spans="1:17" x14ac:dyDescent="0.25">
      <c r="A7" t="b">
        <v>0</v>
      </c>
      <c r="E7">
        <v>3</v>
      </c>
      <c r="F7" s="3">
        <v>38495.473611111112</v>
      </c>
      <c r="G7" t="s">
        <v>65</v>
      </c>
      <c r="H7" t="s">
        <v>66</v>
      </c>
      <c r="K7">
        <v>0</v>
      </c>
      <c r="L7" t="s">
        <v>651</v>
      </c>
      <c r="N7" t="s">
        <v>646</v>
      </c>
      <c r="O7" s="3">
        <v>42571.62777777778</v>
      </c>
      <c r="Q7" t="s">
        <v>652</v>
      </c>
    </row>
    <row r="8" spans="1:17" x14ac:dyDescent="0.25">
      <c r="A8" t="b">
        <v>0</v>
      </c>
      <c r="E8">
        <v>32</v>
      </c>
      <c r="F8" s="3">
        <v>38791.522222222222</v>
      </c>
      <c r="G8" t="s">
        <v>109</v>
      </c>
      <c r="H8" t="s">
        <v>66</v>
      </c>
      <c r="K8">
        <v>0</v>
      </c>
      <c r="L8" t="s">
        <v>653</v>
      </c>
      <c r="N8" t="s">
        <v>646</v>
      </c>
      <c r="O8" s="3">
        <v>42572.711111111108</v>
      </c>
      <c r="Q8" t="s">
        <v>121</v>
      </c>
    </row>
    <row r="9" spans="1:17" x14ac:dyDescent="0.25">
      <c r="A9" t="b">
        <v>0</v>
      </c>
      <c r="E9">
        <v>3</v>
      </c>
      <c r="F9" s="3">
        <v>40156.940972222219</v>
      </c>
      <c r="G9" t="s">
        <v>109</v>
      </c>
      <c r="H9" t="s">
        <v>66</v>
      </c>
      <c r="I9" t="s">
        <v>654</v>
      </c>
      <c r="K9">
        <v>0</v>
      </c>
      <c r="L9" t="s">
        <v>655</v>
      </c>
      <c r="N9" t="s">
        <v>646</v>
      </c>
      <c r="O9" s="3">
        <v>42545.732638888891</v>
      </c>
      <c r="Q9"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97545-6409-429D-BE52-5EFA50FC50BF}">
  <dimension ref="A1:CH21"/>
  <sheetViews>
    <sheetView workbookViewId="0">
      <selection activeCell="BA4" sqref="BA4:BA21"/>
    </sheetView>
  </sheetViews>
  <sheetFormatPr defaultColWidth="27.5703125" defaultRowHeight="15" x14ac:dyDescent="0.25"/>
  <sheetData>
    <row r="1" spans="1:86" s="5" customFormat="1" x14ac:dyDescent="0.25">
      <c r="A1" s="5" t="s">
        <v>656</v>
      </c>
      <c r="B1" s="5" t="s">
        <v>657</v>
      </c>
      <c r="C1" s="5" t="s">
        <v>658</v>
      </c>
      <c r="D1" s="5" t="s">
        <v>659</v>
      </c>
      <c r="E1" s="5" t="s">
        <v>660</v>
      </c>
      <c r="F1" s="5" t="s">
        <v>661</v>
      </c>
      <c r="G1" s="5" t="s">
        <v>662</v>
      </c>
      <c r="H1" s="5" t="s">
        <v>663</v>
      </c>
      <c r="I1" s="5" t="s">
        <v>664</v>
      </c>
      <c r="J1" s="5" t="s">
        <v>665</v>
      </c>
      <c r="K1" s="5" t="s">
        <v>666</v>
      </c>
      <c r="L1" s="5" t="s">
        <v>667</v>
      </c>
      <c r="M1" s="5" t="s">
        <v>668</v>
      </c>
      <c r="N1" s="5" t="s">
        <v>669</v>
      </c>
      <c r="O1" s="5" t="s">
        <v>670</v>
      </c>
      <c r="P1" s="5" t="s">
        <v>671</v>
      </c>
      <c r="Q1" s="5" t="s">
        <v>672</v>
      </c>
      <c r="R1" s="5" t="s">
        <v>673</v>
      </c>
      <c r="S1" s="5" t="s">
        <v>674</v>
      </c>
      <c r="T1" s="5" t="s">
        <v>675</v>
      </c>
      <c r="U1" s="5" t="s">
        <v>676</v>
      </c>
      <c r="V1" s="5" t="s">
        <v>677</v>
      </c>
      <c r="W1" s="5" t="s">
        <v>678</v>
      </c>
      <c r="X1" s="5" t="s">
        <v>679</v>
      </c>
      <c r="Y1" s="5" t="s">
        <v>680</v>
      </c>
      <c r="Z1" s="5" t="s">
        <v>681</v>
      </c>
      <c r="AA1" s="5" t="s">
        <v>682</v>
      </c>
      <c r="AB1" s="5" t="s">
        <v>683</v>
      </c>
      <c r="AC1" s="5" t="s">
        <v>684</v>
      </c>
      <c r="AD1" s="5" t="s">
        <v>685</v>
      </c>
      <c r="AE1" s="5" t="s">
        <v>686</v>
      </c>
      <c r="AF1" s="5" t="s">
        <v>687</v>
      </c>
      <c r="AG1" s="5" t="s">
        <v>688</v>
      </c>
      <c r="AH1" s="5" t="s">
        <v>689</v>
      </c>
      <c r="AI1" s="5" t="s">
        <v>690</v>
      </c>
      <c r="AJ1" s="5" t="s">
        <v>691</v>
      </c>
      <c r="AK1" s="5" t="s">
        <v>692</v>
      </c>
      <c r="AL1" s="5" t="s">
        <v>693</v>
      </c>
      <c r="AM1" s="5" t="s">
        <v>694</v>
      </c>
      <c r="AN1" s="5" t="s">
        <v>695</v>
      </c>
      <c r="AO1" s="5" t="s">
        <v>696</v>
      </c>
      <c r="AP1" s="5" t="s">
        <v>697</v>
      </c>
      <c r="AQ1" s="5" t="s">
        <v>698</v>
      </c>
      <c r="AR1" s="5" t="s">
        <v>699</v>
      </c>
      <c r="AS1" s="5" t="s">
        <v>700</v>
      </c>
      <c r="AT1" s="5" t="s">
        <v>701</v>
      </c>
      <c r="AU1" s="5" t="s">
        <v>702</v>
      </c>
      <c r="AV1" s="5" t="s">
        <v>703</v>
      </c>
      <c r="AW1" s="5" t="s">
        <v>704</v>
      </c>
      <c r="AX1" s="5" t="s">
        <v>705</v>
      </c>
      <c r="AY1" s="5" t="s">
        <v>706</v>
      </c>
      <c r="AZ1" s="5" t="s">
        <v>707</v>
      </c>
      <c r="BA1" s="5" t="s">
        <v>708</v>
      </c>
      <c r="BB1" s="5" t="s">
        <v>709</v>
      </c>
      <c r="BC1" s="5" t="s">
        <v>710</v>
      </c>
      <c r="BD1" s="5" t="s">
        <v>711</v>
      </c>
      <c r="BE1" s="5" t="s">
        <v>712</v>
      </c>
      <c r="BF1" s="5" t="s">
        <v>713</v>
      </c>
      <c r="BG1" s="5" t="s">
        <v>714</v>
      </c>
      <c r="BH1" s="5" t="s">
        <v>715</v>
      </c>
      <c r="BI1" s="5" t="s">
        <v>716</v>
      </c>
      <c r="BJ1" s="5" t="s">
        <v>717</v>
      </c>
      <c r="BK1" s="5" t="s">
        <v>718</v>
      </c>
      <c r="BL1" s="5" t="s">
        <v>719</v>
      </c>
      <c r="BM1" s="5" t="s">
        <v>720</v>
      </c>
      <c r="BN1" s="5" t="s">
        <v>721</v>
      </c>
      <c r="BO1" s="5" t="s">
        <v>722</v>
      </c>
      <c r="BP1" s="5" t="s">
        <v>723</v>
      </c>
      <c r="BQ1" s="5" t="s">
        <v>724</v>
      </c>
      <c r="BR1" s="5" t="s">
        <v>725</v>
      </c>
      <c r="BS1" s="5" t="s">
        <v>726</v>
      </c>
      <c r="BT1" s="5" t="s">
        <v>727</v>
      </c>
      <c r="BU1" s="5" t="s">
        <v>728</v>
      </c>
      <c r="BV1" s="5" t="s">
        <v>729</v>
      </c>
      <c r="BW1" s="5" t="s">
        <v>730</v>
      </c>
      <c r="BX1" s="5" t="s">
        <v>731</v>
      </c>
      <c r="BY1" s="5" t="s">
        <v>732</v>
      </c>
      <c r="BZ1" s="5" t="s">
        <v>733</v>
      </c>
      <c r="CA1" s="5" t="s">
        <v>734</v>
      </c>
      <c r="CB1" s="5" t="s">
        <v>735</v>
      </c>
      <c r="CC1" s="5" t="s">
        <v>736</v>
      </c>
      <c r="CD1" s="5" t="s">
        <v>737</v>
      </c>
      <c r="CE1" s="5" t="s">
        <v>738</v>
      </c>
      <c r="CF1" s="5" t="s">
        <v>739</v>
      </c>
      <c r="CG1" s="5" t="s">
        <v>740</v>
      </c>
      <c r="CH1" s="5" t="s">
        <v>741</v>
      </c>
    </row>
    <row r="2" spans="1:86" x14ac:dyDescent="0.25">
      <c r="A2" s="4">
        <v>20090</v>
      </c>
      <c r="B2">
        <v>2025</v>
      </c>
      <c r="C2">
        <v>2025</v>
      </c>
      <c r="D2">
        <v>0</v>
      </c>
      <c r="E2">
        <v>0</v>
      </c>
      <c r="M2" t="s">
        <v>742</v>
      </c>
      <c r="N2" t="s">
        <v>743</v>
      </c>
      <c r="Q2" t="s">
        <v>744</v>
      </c>
      <c r="V2" t="s">
        <v>745</v>
      </c>
      <c r="W2" s="3">
        <v>40095.963194444441</v>
      </c>
      <c r="X2" t="s">
        <v>65</v>
      </c>
      <c r="Y2" t="s">
        <v>66</v>
      </c>
      <c r="AA2" t="s">
        <v>746</v>
      </c>
      <c r="AD2">
        <v>2222</v>
      </c>
      <c r="AE2">
        <v>2222</v>
      </c>
      <c r="AG2">
        <v>0</v>
      </c>
      <c r="AP2" t="b">
        <v>0</v>
      </c>
      <c r="AQ2" t="s">
        <v>747</v>
      </c>
      <c r="AR2" t="s">
        <v>748</v>
      </c>
      <c r="AS2" s="4">
        <v>18264</v>
      </c>
      <c r="AT2" t="s">
        <v>69</v>
      </c>
      <c r="AY2" t="s">
        <v>749</v>
      </c>
      <c r="AZ2" t="b">
        <v>0</v>
      </c>
      <c r="BA2" t="s">
        <v>65</v>
      </c>
      <c r="BB2" s="3">
        <v>40095.963194444441</v>
      </c>
      <c r="BD2" t="s">
        <v>71</v>
      </c>
      <c r="BG2" s="4">
        <v>45658</v>
      </c>
      <c r="BH2">
        <v>0</v>
      </c>
      <c r="BI2" t="s">
        <v>750</v>
      </c>
      <c r="BJ2" t="s">
        <v>751</v>
      </c>
      <c r="BN2" t="s">
        <v>652</v>
      </c>
      <c r="BP2" t="b">
        <v>1</v>
      </c>
      <c r="BQ2">
        <v>7006948</v>
      </c>
      <c r="BR2" t="s">
        <v>752</v>
      </c>
      <c r="CA2" t="s">
        <v>753</v>
      </c>
      <c r="CB2" t="s">
        <v>754</v>
      </c>
      <c r="CC2" t="s">
        <v>755</v>
      </c>
      <c r="CG2" t="s">
        <v>756</v>
      </c>
    </row>
    <row r="3" spans="1:86" x14ac:dyDescent="0.25">
      <c r="A3" s="4">
        <v>20090</v>
      </c>
      <c r="B3">
        <v>1990</v>
      </c>
      <c r="C3">
        <v>1990</v>
      </c>
      <c r="D3">
        <v>0</v>
      </c>
      <c r="E3">
        <v>0</v>
      </c>
      <c r="G3">
        <v>0</v>
      </c>
      <c r="M3" t="s">
        <v>757</v>
      </c>
      <c r="N3" t="s">
        <v>758</v>
      </c>
      <c r="Q3" t="s">
        <v>744</v>
      </c>
      <c r="V3" t="s">
        <v>125</v>
      </c>
      <c r="W3" s="3">
        <v>42009.729861111111</v>
      </c>
      <c r="X3" t="s">
        <v>65</v>
      </c>
      <c r="Y3" t="s">
        <v>66</v>
      </c>
      <c r="Z3">
        <v>0</v>
      </c>
      <c r="AA3" t="s">
        <v>759</v>
      </c>
      <c r="AC3">
        <v>11</v>
      </c>
      <c r="AD3">
        <v>0</v>
      </c>
      <c r="AE3">
        <v>0</v>
      </c>
      <c r="AG3">
        <v>0</v>
      </c>
      <c r="AI3">
        <v>5</v>
      </c>
      <c r="AJ3" t="s">
        <v>760</v>
      </c>
      <c r="AK3" t="s">
        <v>761</v>
      </c>
      <c r="AO3" t="s">
        <v>761</v>
      </c>
      <c r="AP3" t="b">
        <v>0</v>
      </c>
      <c r="AQ3" t="s">
        <v>747</v>
      </c>
      <c r="AR3" t="s">
        <v>762</v>
      </c>
      <c r="AS3" s="4">
        <v>18264</v>
      </c>
      <c r="AT3" t="s">
        <v>69</v>
      </c>
      <c r="AW3" t="s">
        <v>763</v>
      </c>
      <c r="AY3" t="s">
        <v>764</v>
      </c>
      <c r="AZ3" t="b">
        <v>0</v>
      </c>
      <c r="BA3" t="s">
        <v>109</v>
      </c>
      <c r="BB3" s="3">
        <v>43692.67083333333</v>
      </c>
      <c r="BC3" t="s">
        <v>765</v>
      </c>
      <c r="BD3" t="s">
        <v>71</v>
      </c>
      <c r="BG3" s="4">
        <v>32874</v>
      </c>
      <c r="BH3">
        <v>0</v>
      </c>
      <c r="BI3" t="s">
        <v>766</v>
      </c>
      <c r="BJ3" t="s">
        <v>751</v>
      </c>
      <c r="BK3" t="s">
        <v>767</v>
      </c>
      <c r="BN3" t="s">
        <v>127</v>
      </c>
      <c r="BP3" t="b">
        <v>1</v>
      </c>
      <c r="BQ3">
        <v>17732154</v>
      </c>
      <c r="BR3" t="s">
        <v>760</v>
      </c>
      <c r="CA3" t="s">
        <v>753</v>
      </c>
      <c r="CB3" t="s">
        <v>768</v>
      </c>
      <c r="CC3" t="s">
        <v>769</v>
      </c>
      <c r="CF3">
        <v>11</v>
      </c>
      <c r="CG3" t="s">
        <v>770</v>
      </c>
      <c r="CH3" t="s">
        <v>351</v>
      </c>
    </row>
    <row r="4" spans="1:86" x14ac:dyDescent="0.25">
      <c r="A4" s="4">
        <v>20090</v>
      </c>
      <c r="B4">
        <v>1980</v>
      </c>
      <c r="C4">
        <v>1980</v>
      </c>
      <c r="D4">
        <v>0</v>
      </c>
      <c r="E4">
        <v>0</v>
      </c>
      <c r="G4">
        <v>0</v>
      </c>
      <c r="M4" t="s">
        <v>757</v>
      </c>
      <c r="N4" t="s">
        <v>758</v>
      </c>
      <c r="Q4" t="s">
        <v>744</v>
      </c>
      <c r="V4" t="s">
        <v>125</v>
      </c>
      <c r="W4" s="3">
        <v>42009.729861111111</v>
      </c>
      <c r="X4" t="s">
        <v>65</v>
      </c>
      <c r="Y4" t="s">
        <v>66</v>
      </c>
      <c r="Z4">
        <v>0</v>
      </c>
      <c r="AA4" t="s">
        <v>771</v>
      </c>
      <c r="AC4">
        <v>11</v>
      </c>
      <c r="AD4">
        <v>0</v>
      </c>
      <c r="AE4">
        <v>0</v>
      </c>
      <c r="AG4">
        <v>0</v>
      </c>
      <c r="AI4">
        <v>5</v>
      </c>
      <c r="AJ4" t="s">
        <v>772</v>
      </c>
      <c r="AK4" t="s">
        <v>761</v>
      </c>
      <c r="AO4" t="s">
        <v>761</v>
      </c>
      <c r="AP4" t="b">
        <v>0</v>
      </c>
      <c r="AQ4" t="s">
        <v>747</v>
      </c>
      <c r="AR4" t="s">
        <v>773</v>
      </c>
      <c r="AS4" s="4">
        <v>18264</v>
      </c>
      <c r="AT4" t="s">
        <v>69</v>
      </c>
      <c r="AW4" t="s">
        <v>763</v>
      </c>
      <c r="AY4" t="s">
        <v>774</v>
      </c>
      <c r="AZ4" t="b">
        <v>0</v>
      </c>
      <c r="BA4" t="s">
        <v>109</v>
      </c>
      <c r="BB4" s="3">
        <v>43692.67083333333</v>
      </c>
      <c r="BC4" t="s">
        <v>765</v>
      </c>
      <c r="BD4" t="s">
        <v>71</v>
      </c>
      <c r="BG4" s="4">
        <v>29221</v>
      </c>
      <c r="BH4">
        <v>0</v>
      </c>
      <c r="BI4" t="s">
        <v>775</v>
      </c>
      <c r="BJ4" t="s">
        <v>751</v>
      </c>
      <c r="BK4" t="s">
        <v>767</v>
      </c>
      <c r="BN4" t="s">
        <v>127</v>
      </c>
      <c r="BP4" t="b">
        <v>1</v>
      </c>
      <c r="BQ4">
        <v>17732153</v>
      </c>
      <c r="BR4" t="s">
        <v>772</v>
      </c>
      <c r="CA4" t="s">
        <v>753</v>
      </c>
      <c r="CB4" t="s">
        <v>768</v>
      </c>
      <c r="CC4" t="s">
        <v>776</v>
      </c>
      <c r="CF4">
        <v>11</v>
      </c>
      <c r="CG4" t="s">
        <v>777</v>
      </c>
      <c r="CH4" t="s">
        <v>351</v>
      </c>
    </row>
    <row r="5" spans="1:86" x14ac:dyDescent="0.25">
      <c r="A5" s="4">
        <v>20090</v>
      </c>
      <c r="B5">
        <v>1980</v>
      </c>
      <c r="C5">
        <v>1980</v>
      </c>
      <c r="D5">
        <v>0</v>
      </c>
      <c r="E5">
        <v>0</v>
      </c>
      <c r="G5">
        <v>0</v>
      </c>
      <c r="M5" t="s">
        <v>757</v>
      </c>
      <c r="N5" t="s">
        <v>758</v>
      </c>
      <c r="Q5" t="s">
        <v>744</v>
      </c>
      <c r="V5" t="s">
        <v>125</v>
      </c>
      <c r="W5" s="3">
        <v>42009.729861111111</v>
      </c>
      <c r="X5" t="s">
        <v>65</v>
      </c>
      <c r="Y5" t="s">
        <v>66</v>
      </c>
      <c r="Z5">
        <v>0</v>
      </c>
      <c r="AA5" t="s">
        <v>778</v>
      </c>
      <c r="AC5">
        <v>11</v>
      </c>
      <c r="AD5">
        <v>0</v>
      </c>
      <c r="AE5">
        <v>0</v>
      </c>
      <c r="AG5">
        <v>0</v>
      </c>
      <c r="AI5">
        <v>5</v>
      </c>
      <c r="AJ5" t="s">
        <v>779</v>
      </c>
      <c r="AK5" t="s">
        <v>761</v>
      </c>
      <c r="AO5" t="s">
        <v>761</v>
      </c>
      <c r="AP5" t="b">
        <v>0</v>
      </c>
      <c r="AQ5" t="s">
        <v>747</v>
      </c>
      <c r="AR5" t="s">
        <v>780</v>
      </c>
      <c r="AS5" s="4">
        <v>18264</v>
      </c>
      <c r="AT5" t="s">
        <v>69</v>
      </c>
      <c r="AW5" t="s">
        <v>763</v>
      </c>
      <c r="AY5" t="s">
        <v>781</v>
      </c>
      <c r="AZ5" t="b">
        <v>0</v>
      </c>
      <c r="BA5" t="s">
        <v>109</v>
      </c>
      <c r="BB5" s="3">
        <v>43692.67083333333</v>
      </c>
      <c r="BC5" t="s">
        <v>765</v>
      </c>
      <c r="BD5" t="s">
        <v>71</v>
      </c>
      <c r="BG5" s="4">
        <v>29221</v>
      </c>
      <c r="BH5">
        <v>0</v>
      </c>
      <c r="BI5" t="s">
        <v>782</v>
      </c>
      <c r="BJ5" t="s">
        <v>751</v>
      </c>
      <c r="BK5" t="s">
        <v>767</v>
      </c>
      <c r="BN5" t="s">
        <v>127</v>
      </c>
      <c r="BP5" t="b">
        <v>1</v>
      </c>
      <c r="BQ5">
        <v>17732152</v>
      </c>
      <c r="BR5" t="s">
        <v>779</v>
      </c>
      <c r="CA5" t="s">
        <v>753</v>
      </c>
      <c r="CB5" t="s">
        <v>783</v>
      </c>
      <c r="CC5" t="s">
        <v>784</v>
      </c>
      <c r="CF5">
        <v>11</v>
      </c>
      <c r="CG5" t="s">
        <v>785</v>
      </c>
      <c r="CH5" t="s">
        <v>351</v>
      </c>
    </row>
    <row r="6" spans="1:86" x14ac:dyDescent="0.25">
      <c r="A6" s="4">
        <v>20090</v>
      </c>
      <c r="B6">
        <v>1975</v>
      </c>
      <c r="C6">
        <v>1975</v>
      </c>
      <c r="D6">
        <v>0</v>
      </c>
      <c r="E6">
        <v>0</v>
      </c>
      <c r="G6">
        <v>0</v>
      </c>
      <c r="M6" t="s">
        <v>757</v>
      </c>
      <c r="N6" t="s">
        <v>758</v>
      </c>
      <c r="Q6" t="s">
        <v>744</v>
      </c>
      <c r="V6" t="s">
        <v>125</v>
      </c>
      <c r="W6" s="3">
        <v>42009.729861111111</v>
      </c>
      <c r="X6" t="s">
        <v>65</v>
      </c>
      <c r="Y6" t="s">
        <v>66</v>
      </c>
      <c r="Z6">
        <v>0</v>
      </c>
      <c r="AA6" t="s">
        <v>786</v>
      </c>
      <c r="AC6">
        <v>11</v>
      </c>
      <c r="AD6">
        <v>0</v>
      </c>
      <c r="AE6">
        <v>0</v>
      </c>
      <c r="AG6">
        <v>0</v>
      </c>
      <c r="AI6">
        <v>5</v>
      </c>
      <c r="AJ6" t="s">
        <v>787</v>
      </c>
      <c r="AK6" t="s">
        <v>761</v>
      </c>
      <c r="AO6" t="s">
        <v>761</v>
      </c>
      <c r="AP6" t="b">
        <v>0</v>
      </c>
      <c r="AQ6" t="s">
        <v>747</v>
      </c>
      <c r="AR6" t="s">
        <v>788</v>
      </c>
      <c r="AS6" s="4">
        <v>18264</v>
      </c>
      <c r="AT6" t="s">
        <v>69</v>
      </c>
      <c r="AW6" t="s">
        <v>763</v>
      </c>
      <c r="AY6" t="s">
        <v>789</v>
      </c>
      <c r="AZ6" t="b">
        <v>0</v>
      </c>
      <c r="BA6" t="s">
        <v>109</v>
      </c>
      <c r="BB6" s="3">
        <v>43692.67083333333</v>
      </c>
      <c r="BC6" t="s">
        <v>765</v>
      </c>
      <c r="BD6" t="s">
        <v>71</v>
      </c>
      <c r="BG6" s="4">
        <v>27395</v>
      </c>
      <c r="BH6">
        <v>0</v>
      </c>
      <c r="BI6" t="s">
        <v>790</v>
      </c>
      <c r="BJ6" t="s">
        <v>751</v>
      </c>
      <c r="BK6" t="s">
        <v>767</v>
      </c>
      <c r="BN6" t="s">
        <v>127</v>
      </c>
      <c r="BP6" t="b">
        <v>1</v>
      </c>
      <c r="BQ6">
        <v>17732150</v>
      </c>
      <c r="BR6" t="s">
        <v>787</v>
      </c>
      <c r="CA6" t="s">
        <v>753</v>
      </c>
      <c r="CB6" t="s">
        <v>791</v>
      </c>
      <c r="CC6" t="s">
        <v>792</v>
      </c>
      <c r="CF6">
        <v>11</v>
      </c>
      <c r="CG6" t="s">
        <v>793</v>
      </c>
      <c r="CH6" t="s">
        <v>351</v>
      </c>
    </row>
    <row r="7" spans="1:86" x14ac:dyDescent="0.25">
      <c r="A7" s="4">
        <v>20090</v>
      </c>
      <c r="B7">
        <v>1975</v>
      </c>
      <c r="C7">
        <v>1975</v>
      </c>
      <c r="D7">
        <v>0</v>
      </c>
      <c r="E7">
        <v>0</v>
      </c>
      <c r="G7">
        <v>0</v>
      </c>
      <c r="M7" t="s">
        <v>757</v>
      </c>
      <c r="N7" t="s">
        <v>758</v>
      </c>
      <c r="Q7" t="s">
        <v>744</v>
      </c>
      <c r="V7" t="s">
        <v>125</v>
      </c>
      <c r="W7" s="3">
        <v>42009.729861111111</v>
      </c>
      <c r="X7" t="s">
        <v>65</v>
      </c>
      <c r="Y7" t="s">
        <v>66</v>
      </c>
      <c r="Z7">
        <v>0</v>
      </c>
      <c r="AA7" t="s">
        <v>794</v>
      </c>
      <c r="AC7">
        <v>11</v>
      </c>
      <c r="AD7">
        <v>0</v>
      </c>
      <c r="AE7">
        <v>0</v>
      </c>
      <c r="AG7">
        <v>0</v>
      </c>
      <c r="AI7">
        <v>5</v>
      </c>
      <c r="AJ7" t="s">
        <v>795</v>
      </c>
      <c r="AK7" t="s">
        <v>761</v>
      </c>
      <c r="AO7" t="s">
        <v>761</v>
      </c>
      <c r="AP7" t="b">
        <v>0</v>
      </c>
      <c r="AQ7" t="s">
        <v>747</v>
      </c>
      <c r="AR7" t="s">
        <v>796</v>
      </c>
      <c r="AS7" s="4">
        <v>18264</v>
      </c>
      <c r="AT7" t="s">
        <v>69</v>
      </c>
      <c r="AW7" t="s">
        <v>763</v>
      </c>
      <c r="AY7" t="s">
        <v>797</v>
      </c>
      <c r="AZ7" t="b">
        <v>0</v>
      </c>
      <c r="BA7" t="s">
        <v>109</v>
      </c>
      <c r="BB7" s="3">
        <v>43692.67083333333</v>
      </c>
      <c r="BC7" t="s">
        <v>765</v>
      </c>
      <c r="BD7" t="s">
        <v>71</v>
      </c>
      <c r="BG7" s="4">
        <v>27395</v>
      </c>
      <c r="BH7">
        <v>0</v>
      </c>
      <c r="BI7" t="s">
        <v>798</v>
      </c>
      <c r="BJ7" t="s">
        <v>751</v>
      </c>
      <c r="BK7" t="s">
        <v>767</v>
      </c>
      <c r="BN7" t="s">
        <v>127</v>
      </c>
      <c r="BP7" t="b">
        <v>1</v>
      </c>
      <c r="BQ7">
        <v>17732149</v>
      </c>
      <c r="BR7" t="s">
        <v>795</v>
      </c>
      <c r="CA7" t="s">
        <v>753</v>
      </c>
      <c r="CB7" t="s">
        <v>768</v>
      </c>
      <c r="CC7" t="s">
        <v>799</v>
      </c>
      <c r="CF7">
        <v>11</v>
      </c>
      <c r="CG7" t="s">
        <v>800</v>
      </c>
      <c r="CH7" t="s">
        <v>351</v>
      </c>
    </row>
    <row r="8" spans="1:86" x14ac:dyDescent="0.25">
      <c r="A8" s="4">
        <v>20090</v>
      </c>
      <c r="B8">
        <v>1980</v>
      </c>
      <c r="C8">
        <v>1980</v>
      </c>
      <c r="D8">
        <v>0</v>
      </c>
      <c r="E8">
        <v>0</v>
      </c>
      <c r="G8">
        <v>0</v>
      </c>
      <c r="M8" t="s">
        <v>757</v>
      </c>
      <c r="N8" t="s">
        <v>758</v>
      </c>
      <c r="Q8" t="s">
        <v>744</v>
      </c>
      <c r="V8" t="s">
        <v>125</v>
      </c>
      <c r="W8" s="3">
        <v>42009.729861111111</v>
      </c>
      <c r="X8" t="s">
        <v>65</v>
      </c>
      <c r="Y8" t="s">
        <v>66</v>
      </c>
      <c r="Z8">
        <v>0</v>
      </c>
      <c r="AA8" t="s">
        <v>801</v>
      </c>
      <c r="AC8">
        <v>11</v>
      </c>
      <c r="AD8">
        <v>0</v>
      </c>
      <c r="AE8">
        <v>0</v>
      </c>
      <c r="AG8">
        <v>0</v>
      </c>
      <c r="AI8">
        <v>5</v>
      </c>
      <c r="AJ8" t="s">
        <v>802</v>
      </c>
      <c r="AK8" t="s">
        <v>761</v>
      </c>
      <c r="AO8" t="s">
        <v>761</v>
      </c>
      <c r="AP8" t="b">
        <v>0</v>
      </c>
      <c r="AQ8" t="s">
        <v>747</v>
      </c>
      <c r="AR8" t="s">
        <v>803</v>
      </c>
      <c r="AS8" s="4">
        <v>18264</v>
      </c>
      <c r="AT8" t="s">
        <v>69</v>
      </c>
      <c r="AW8" t="s">
        <v>763</v>
      </c>
      <c r="AY8" t="s">
        <v>804</v>
      </c>
      <c r="AZ8" t="b">
        <v>0</v>
      </c>
      <c r="BA8" t="s">
        <v>109</v>
      </c>
      <c r="BB8" s="3">
        <v>43692.67083333333</v>
      </c>
      <c r="BC8" t="s">
        <v>765</v>
      </c>
      <c r="BD8" t="s">
        <v>71</v>
      </c>
      <c r="BG8" s="4">
        <v>29221</v>
      </c>
      <c r="BH8">
        <v>0</v>
      </c>
      <c r="BI8" t="s">
        <v>805</v>
      </c>
      <c r="BJ8" t="s">
        <v>751</v>
      </c>
      <c r="BK8" t="s">
        <v>767</v>
      </c>
      <c r="BN8" t="s">
        <v>127</v>
      </c>
      <c r="BP8" t="b">
        <v>1</v>
      </c>
      <c r="BQ8">
        <v>17732146</v>
      </c>
      <c r="BR8" t="s">
        <v>802</v>
      </c>
      <c r="CA8" t="s">
        <v>753</v>
      </c>
      <c r="CB8" t="s">
        <v>806</v>
      </c>
      <c r="CC8" t="s">
        <v>807</v>
      </c>
      <c r="CF8">
        <v>11</v>
      </c>
      <c r="CG8" t="s">
        <v>808</v>
      </c>
      <c r="CH8" t="s">
        <v>351</v>
      </c>
    </row>
    <row r="9" spans="1:86" x14ac:dyDescent="0.25">
      <c r="A9" s="4">
        <v>20090</v>
      </c>
      <c r="B9">
        <v>1965</v>
      </c>
      <c r="C9">
        <v>1965</v>
      </c>
      <c r="D9">
        <v>0</v>
      </c>
      <c r="E9">
        <v>0</v>
      </c>
      <c r="G9">
        <v>0</v>
      </c>
      <c r="M9" t="s">
        <v>757</v>
      </c>
      <c r="N9" t="s">
        <v>758</v>
      </c>
      <c r="Q9" t="s">
        <v>744</v>
      </c>
      <c r="V9" t="s">
        <v>125</v>
      </c>
      <c r="W9" s="3">
        <v>42009.729861111111</v>
      </c>
      <c r="X9" t="s">
        <v>65</v>
      </c>
      <c r="Y9" t="s">
        <v>66</v>
      </c>
      <c r="Z9">
        <v>0</v>
      </c>
      <c r="AA9" t="s">
        <v>809</v>
      </c>
      <c r="AC9">
        <v>11</v>
      </c>
      <c r="AD9">
        <v>0</v>
      </c>
      <c r="AE9">
        <v>0</v>
      </c>
      <c r="AG9">
        <v>0</v>
      </c>
      <c r="AI9">
        <v>5</v>
      </c>
      <c r="AJ9" t="s">
        <v>810</v>
      </c>
      <c r="AK9" t="s">
        <v>761</v>
      </c>
      <c r="AO9" t="s">
        <v>761</v>
      </c>
      <c r="AP9" t="b">
        <v>0</v>
      </c>
      <c r="AQ9" t="s">
        <v>747</v>
      </c>
      <c r="AR9" t="s">
        <v>811</v>
      </c>
      <c r="AS9" s="4">
        <v>18264</v>
      </c>
      <c r="AT9" t="s">
        <v>69</v>
      </c>
      <c r="AW9" t="s">
        <v>763</v>
      </c>
      <c r="AY9" t="s">
        <v>812</v>
      </c>
      <c r="AZ9" t="b">
        <v>0</v>
      </c>
      <c r="BA9" t="s">
        <v>109</v>
      </c>
      <c r="BB9" s="3">
        <v>43692.67083333333</v>
      </c>
      <c r="BC9" t="s">
        <v>765</v>
      </c>
      <c r="BD9" t="s">
        <v>71</v>
      </c>
      <c r="BG9" s="4">
        <v>23743</v>
      </c>
      <c r="BH9">
        <v>0</v>
      </c>
      <c r="BI9" t="s">
        <v>813</v>
      </c>
      <c r="BJ9" t="s">
        <v>751</v>
      </c>
      <c r="BK9" t="s">
        <v>767</v>
      </c>
      <c r="BN9" t="s">
        <v>127</v>
      </c>
      <c r="BP9" t="b">
        <v>1</v>
      </c>
      <c r="BQ9">
        <v>17732144</v>
      </c>
      <c r="BR9" t="s">
        <v>810</v>
      </c>
      <c r="CA9" t="s">
        <v>753</v>
      </c>
      <c r="CB9" t="s">
        <v>806</v>
      </c>
      <c r="CC9" t="s">
        <v>814</v>
      </c>
      <c r="CF9">
        <v>11</v>
      </c>
      <c r="CG9" t="s">
        <v>815</v>
      </c>
      <c r="CH9" t="s">
        <v>351</v>
      </c>
    </row>
    <row r="10" spans="1:86" x14ac:dyDescent="0.25">
      <c r="A10" s="4">
        <v>20090</v>
      </c>
      <c r="B10">
        <v>2000</v>
      </c>
      <c r="C10">
        <v>2000</v>
      </c>
      <c r="D10">
        <v>0</v>
      </c>
      <c r="E10">
        <v>0</v>
      </c>
      <c r="G10">
        <v>0</v>
      </c>
      <c r="M10" t="s">
        <v>757</v>
      </c>
      <c r="N10" t="s">
        <v>758</v>
      </c>
      <c r="Q10" t="s">
        <v>744</v>
      </c>
      <c r="V10" t="s">
        <v>125</v>
      </c>
      <c r="W10" s="3">
        <v>42009.729861111111</v>
      </c>
      <c r="X10" t="s">
        <v>65</v>
      </c>
      <c r="Y10" t="s">
        <v>66</v>
      </c>
      <c r="Z10">
        <v>0</v>
      </c>
      <c r="AA10" t="s">
        <v>816</v>
      </c>
      <c r="AC10">
        <v>11</v>
      </c>
      <c r="AD10">
        <v>0</v>
      </c>
      <c r="AE10">
        <v>0</v>
      </c>
      <c r="AG10">
        <v>0</v>
      </c>
      <c r="AI10">
        <v>5</v>
      </c>
      <c r="AJ10" t="s">
        <v>817</v>
      </c>
      <c r="AK10" t="s">
        <v>761</v>
      </c>
      <c r="AO10" t="s">
        <v>761</v>
      </c>
      <c r="AP10" t="b">
        <v>0</v>
      </c>
      <c r="AQ10" t="s">
        <v>747</v>
      </c>
      <c r="AR10" t="s">
        <v>818</v>
      </c>
      <c r="AS10" s="4">
        <v>18264</v>
      </c>
      <c r="AT10" t="s">
        <v>69</v>
      </c>
      <c r="AW10" t="s">
        <v>763</v>
      </c>
      <c r="AY10" t="s">
        <v>819</v>
      </c>
      <c r="AZ10" t="b">
        <v>0</v>
      </c>
      <c r="BA10" t="s">
        <v>109</v>
      </c>
      <c r="BB10" s="3">
        <v>43692.67083333333</v>
      </c>
      <c r="BC10" t="s">
        <v>765</v>
      </c>
      <c r="BD10" t="s">
        <v>71</v>
      </c>
      <c r="BG10" s="4">
        <v>36526</v>
      </c>
      <c r="BH10">
        <v>0</v>
      </c>
      <c r="BI10" t="s">
        <v>820</v>
      </c>
      <c r="BJ10" t="s">
        <v>751</v>
      </c>
      <c r="BK10" t="s">
        <v>767</v>
      </c>
      <c r="BN10" t="s">
        <v>127</v>
      </c>
      <c r="BP10" t="b">
        <v>1</v>
      </c>
      <c r="BQ10">
        <v>17732118</v>
      </c>
      <c r="BR10" t="s">
        <v>817</v>
      </c>
      <c r="CA10" t="s">
        <v>753</v>
      </c>
      <c r="CB10" t="s">
        <v>768</v>
      </c>
      <c r="CC10" t="s">
        <v>821</v>
      </c>
      <c r="CF10">
        <v>11</v>
      </c>
      <c r="CG10" t="s">
        <v>822</v>
      </c>
      <c r="CH10" t="s">
        <v>351</v>
      </c>
    </row>
    <row r="11" spans="1:86" x14ac:dyDescent="0.25">
      <c r="A11" s="4">
        <v>20090</v>
      </c>
      <c r="B11">
        <v>2000</v>
      </c>
      <c r="C11">
        <v>2000</v>
      </c>
      <c r="D11">
        <v>0</v>
      </c>
      <c r="E11">
        <v>0</v>
      </c>
      <c r="G11">
        <v>0</v>
      </c>
      <c r="M11" t="s">
        <v>757</v>
      </c>
      <c r="N11" t="s">
        <v>758</v>
      </c>
      <c r="Q11" t="s">
        <v>744</v>
      </c>
      <c r="V11" t="s">
        <v>125</v>
      </c>
      <c r="W11" s="3">
        <v>42009.729861111111</v>
      </c>
      <c r="X11" t="s">
        <v>65</v>
      </c>
      <c r="Y11" t="s">
        <v>66</v>
      </c>
      <c r="Z11">
        <v>0</v>
      </c>
      <c r="AA11" t="s">
        <v>823</v>
      </c>
      <c r="AC11">
        <v>11</v>
      </c>
      <c r="AD11">
        <v>0</v>
      </c>
      <c r="AE11">
        <v>0</v>
      </c>
      <c r="AG11">
        <v>0</v>
      </c>
      <c r="AI11">
        <v>5</v>
      </c>
      <c r="AJ11" t="s">
        <v>824</v>
      </c>
      <c r="AK11" t="s">
        <v>761</v>
      </c>
      <c r="AO11" t="s">
        <v>761</v>
      </c>
      <c r="AP11" t="b">
        <v>0</v>
      </c>
      <c r="AQ11" t="s">
        <v>747</v>
      </c>
      <c r="AR11" t="s">
        <v>825</v>
      </c>
      <c r="AS11" s="4">
        <v>18264</v>
      </c>
      <c r="AT11" t="s">
        <v>69</v>
      </c>
      <c r="AW11" t="s">
        <v>763</v>
      </c>
      <c r="AY11" t="s">
        <v>826</v>
      </c>
      <c r="AZ11" t="b">
        <v>0</v>
      </c>
      <c r="BA11" t="s">
        <v>109</v>
      </c>
      <c r="BB11" s="3">
        <v>43692.67083333333</v>
      </c>
      <c r="BC11" t="s">
        <v>765</v>
      </c>
      <c r="BD11" t="s">
        <v>71</v>
      </c>
      <c r="BG11" s="4">
        <v>36526</v>
      </c>
      <c r="BH11">
        <v>0</v>
      </c>
      <c r="BI11" t="s">
        <v>820</v>
      </c>
      <c r="BJ11" t="s">
        <v>751</v>
      </c>
      <c r="BK11" t="s">
        <v>767</v>
      </c>
      <c r="BN11" t="s">
        <v>127</v>
      </c>
      <c r="BP11" t="b">
        <v>1</v>
      </c>
      <c r="BQ11">
        <v>17732117</v>
      </c>
      <c r="BR11" t="s">
        <v>824</v>
      </c>
      <c r="CA11" t="s">
        <v>753</v>
      </c>
      <c r="CB11" t="s">
        <v>768</v>
      </c>
      <c r="CC11" t="s">
        <v>827</v>
      </c>
      <c r="CF11">
        <v>11</v>
      </c>
      <c r="CG11" t="s">
        <v>822</v>
      </c>
      <c r="CH11" t="s">
        <v>351</v>
      </c>
    </row>
    <row r="12" spans="1:86" x14ac:dyDescent="0.25">
      <c r="A12" s="4">
        <v>20090</v>
      </c>
      <c r="B12">
        <v>2000</v>
      </c>
      <c r="C12">
        <v>2000</v>
      </c>
      <c r="D12">
        <v>0</v>
      </c>
      <c r="E12">
        <v>0</v>
      </c>
      <c r="G12">
        <v>0</v>
      </c>
      <c r="M12" t="s">
        <v>757</v>
      </c>
      <c r="N12" t="s">
        <v>758</v>
      </c>
      <c r="Q12" t="s">
        <v>744</v>
      </c>
      <c r="V12" t="s">
        <v>125</v>
      </c>
      <c r="W12" s="3">
        <v>42009.729861111111</v>
      </c>
      <c r="X12" t="s">
        <v>65</v>
      </c>
      <c r="Y12" t="s">
        <v>66</v>
      </c>
      <c r="Z12">
        <v>0</v>
      </c>
      <c r="AA12" t="s">
        <v>828</v>
      </c>
      <c r="AC12">
        <v>11</v>
      </c>
      <c r="AD12">
        <v>0</v>
      </c>
      <c r="AE12">
        <v>0</v>
      </c>
      <c r="AG12">
        <v>0</v>
      </c>
      <c r="AI12">
        <v>5</v>
      </c>
      <c r="AJ12" t="s">
        <v>829</v>
      </c>
      <c r="AK12" t="s">
        <v>761</v>
      </c>
      <c r="AO12" t="s">
        <v>761</v>
      </c>
      <c r="AP12" t="b">
        <v>0</v>
      </c>
      <c r="AQ12" t="s">
        <v>747</v>
      </c>
      <c r="AR12" t="s">
        <v>830</v>
      </c>
      <c r="AS12" s="4">
        <v>18264</v>
      </c>
      <c r="AT12" t="s">
        <v>69</v>
      </c>
      <c r="AW12" t="s">
        <v>763</v>
      </c>
      <c r="AY12" t="s">
        <v>831</v>
      </c>
      <c r="AZ12" t="b">
        <v>0</v>
      </c>
      <c r="BA12" t="s">
        <v>109</v>
      </c>
      <c r="BB12" s="3">
        <v>43692.67083333333</v>
      </c>
      <c r="BC12" t="s">
        <v>765</v>
      </c>
      <c r="BD12" t="s">
        <v>71</v>
      </c>
      <c r="BG12" s="4">
        <v>36526</v>
      </c>
      <c r="BH12">
        <v>0</v>
      </c>
      <c r="BI12" t="s">
        <v>820</v>
      </c>
      <c r="BJ12" t="s">
        <v>751</v>
      </c>
      <c r="BK12" t="s">
        <v>767</v>
      </c>
      <c r="BN12" t="s">
        <v>127</v>
      </c>
      <c r="BP12" t="b">
        <v>1</v>
      </c>
      <c r="BQ12">
        <v>17732116</v>
      </c>
      <c r="BR12" t="s">
        <v>829</v>
      </c>
      <c r="CA12" t="s">
        <v>753</v>
      </c>
      <c r="CB12" t="s">
        <v>768</v>
      </c>
      <c r="CC12" t="s">
        <v>832</v>
      </c>
      <c r="CF12">
        <v>11</v>
      </c>
      <c r="CG12" t="s">
        <v>822</v>
      </c>
      <c r="CH12" t="s">
        <v>351</v>
      </c>
    </row>
    <row r="13" spans="1:86" x14ac:dyDescent="0.25">
      <c r="A13" s="4">
        <v>20090</v>
      </c>
      <c r="B13">
        <v>1965</v>
      </c>
      <c r="C13">
        <v>1965</v>
      </c>
      <c r="D13">
        <v>0</v>
      </c>
      <c r="E13">
        <v>0</v>
      </c>
      <c r="G13">
        <v>0</v>
      </c>
      <c r="M13" t="s">
        <v>757</v>
      </c>
      <c r="N13" t="s">
        <v>758</v>
      </c>
      <c r="Q13" t="s">
        <v>744</v>
      </c>
      <c r="V13" t="s">
        <v>125</v>
      </c>
      <c r="W13" s="3">
        <v>42009.729861111111</v>
      </c>
      <c r="X13" t="s">
        <v>65</v>
      </c>
      <c r="Y13" t="s">
        <v>66</v>
      </c>
      <c r="Z13">
        <v>0</v>
      </c>
      <c r="AA13" t="s">
        <v>833</v>
      </c>
      <c r="AC13">
        <v>11</v>
      </c>
      <c r="AD13">
        <v>0</v>
      </c>
      <c r="AE13">
        <v>0</v>
      </c>
      <c r="AG13">
        <v>0</v>
      </c>
      <c r="AI13">
        <v>5</v>
      </c>
      <c r="AJ13" t="s">
        <v>834</v>
      </c>
      <c r="AK13" t="s">
        <v>761</v>
      </c>
      <c r="AO13" t="s">
        <v>761</v>
      </c>
      <c r="AP13" t="b">
        <v>0</v>
      </c>
      <c r="AQ13" t="s">
        <v>747</v>
      </c>
      <c r="AR13" t="s">
        <v>835</v>
      </c>
      <c r="AS13" s="4">
        <v>18264</v>
      </c>
      <c r="AT13" t="s">
        <v>69</v>
      </c>
      <c r="AW13" t="s">
        <v>763</v>
      </c>
      <c r="AY13" t="s">
        <v>836</v>
      </c>
      <c r="AZ13" t="b">
        <v>0</v>
      </c>
      <c r="BA13" t="s">
        <v>109</v>
      </c>
      <c r="BB13" s="3">
        <v>43692.67083333333</v>
      </c>
      <c r="BC13" t="s">
        <v>765</v>
      </c>
      <c r="BD13" t="s">
        <v>71</v>
      </c>
      <c r="BG13" s="4">
        <v>23743</v>
      </c>
      <c r="BH13">
        <v>0</v>
      </c>
      <c r="BI13" t="s">
        <v>820</v>
      </c>
      <c r="BJ13" t="s">
        <v>751</v>
      </c>
      <c r="BK13" t="s">
        <v>767</v>
      </c>
      <c r="BN13" t="s">
        <v>127</v>
      </c>
      <c r="BP13" t="b">
        <v>1</v>
      </c>
      <c r="BQ13">
        <v>17732115</v>
      </c>
      <c r="BR13" t="s">
        <v>834</v>
      </c>
      <c r="CA13" t="s">
        <v>753</v>
      </c>
      <c r="CB13" t="s">
        <v>768</v>
      </c>
      <c r="CC13" t="s">
        <v>837</v>
      </c>
      <c r="CF13">
        <v>11</v>
      </c>
      <c r="CG13" t="s">
        <v>822</v>
      </c>
      <c r="CH13" t="s">
        <v>351</v>
      </c>
    </row>
    <row r="14" spans="1:86" x14ac:dyDescent="0.25">
      <c r="A14" s="4">
        <v>20090</v>
      </c>
      <c r="B14">
        <v>1980</v>
      </c>
      <c r="C14">
        <v>1980</v>
      </c>
      <c r="D14">
        <v>0</v>
      </c>
      <c r="E14">
        <v>0</v>
      </c>
      <c r="G14">
        <v>0</v>
      </c>
      <c r="M14" t="s">
        <v>757</v>
      </c>
      <c r="N14" t="s">
        <v>758</v>
      </c>
      <c r="Q14" t="s">
        <v>744</v>
      </c>
      <c r="V14" t="s">
        <v>125</v>
      </c>
      <c r="W14" s="3">
        <v>42009.729861111111</v>
      </c>
      <c r="X14" t="s">
        <v>65</v>
      </c>
      <c r="Y14" t="s">
        <v>66</v>
      </c>
      <c r="Z14">
        <v>0</v>
      </c>
      <c r="AA14" t="s">
        <v>838</v>
      </c>
      <c r="AC14">
        <v>11</v>
      </c>
      <c r="AD14">
        <v>0</v>
      </c>
      <c r="AE14">
        <v>0</v>
      </c>
      <c r="AG14">
        <v>0</v>
      </c>
      <c r="AI14">
        <v>5</v>
      </c>
      <c r="AJ14" t="s">
        <v>839</v>
      </c>
      <c r="AK14" t="s">
        <v>761</v>
      </c>
      <c r="AO14" t="s">
        <v>761</v>
      </c>
      <c r="AP14" t="b">
        <v>0</v>
      </c>
      <c r="AQ14" t="s">
        <v>747</v>
      </c>
      <c r="AR14" t="s">
        <v>840</v>
      </c>
      <c r="AS14" s="4">
        <v>18264</v>
      </c>
      <c r="AT14" t="s">
        <v>69</v>
      </c>
      <c r="AW14" t="s">
        <v>763</v>
      </c>
      <c r="AY14" t="s">
        <v>841</v>
      </c>
      <c r="AZ14" t="b">
        <v>0</v>
      </c>
      <c r="BA14" t="s">
        <v>109</v>
      </c>
      <c r="BB14" s="3">
        <v>43692.67083333333</v>
      </c>
      <c r="BC14" t="s">
        <v>765</v>
      </c>
      <c r="BD14" t="s">
        <v>71</v>
      </c>
      <c r="BG14" s="4">
        <v>29221</v>
      </c>
      <c r="BH14">
        <v>0</v>
      </c>
      <c r="BI14" t="s">
        <v>805</v>
      </c>
      <c r="BJ14" t="s">
        <v>751</v>
      </c>
      <c r="BK14" t="s">
        <v>767</v>
      </c>
      <c r="BN14" t="s">
        <v>127</v>
      </c>
      <c r="BP14" t="b">
        <v>1</v>
      </c>
      <c r="BQ14">
        <v>17732142</v>
      </c>
      <c r="BR14" t="s">
        <v>839</v>
      </c>
      <c r="CA14" t="s">
        <v>753</v>
      </c>
      <c r="CB14" t="s">
        <v>806</v>
      </c>
      <c r="CC14" t="s">
        <v>842</v>
      </c>
      <c r="CF14">
        <v>11</v>
      </c>
      <c r="CG14" t="s">
        <v>808</v>
      </c>
      <c r="CH14" t="s">
        <v>351</v>
      </c>
    </row>
    <row r="15" spans="1:86" x14ac:dyDescent="0.25">
      <c r="A15" s="4">
        <v>20090</v>
      </c>
      <c r="B15">
        <v>1970</v>
      </c>
      <c r="C15">
        <v>1970</v>
      </c>
      <c r="D15">
        <v>0</v>
      </c>
      <c r="E15">
        <v>0</v>
      </c>
      <c r="G15">
        <v>0</v>
      </c>
      <c r="M15" t="s">
        <v>757</v>
      </c>
      <c r="N15" t="s">
        <v>758</v>
      </c>
      <c r="Q15" t="s">
        <v>744</v>
      </c>
      <c r="V15" t="s">
        <v>125</v>
      </c>
      <c r="W15" s="3">
        <v>42009.729861111111</v>
      </c>
      <c r="X15" t="s">
        <v>65</v>
      </c>
      <c r="Y15" t="s">
        <v>66</v>
      </c>
      <c r="Z15">
        <v>0</v>
      </c>
      <c r="AA15" t="s">
        <v>843</v>
      </c>
      <c r="AC15">
        <v>11</v>
      </c>
      <c r="AD15">
        <v>0</v>
      </c>
      <c r="AE15">
        <v>0</v>
      </c>
      <c r="AG15">
        <v>0</v>
      </c>
      <c r="AI15">
        <v>5</v>
      </c>
      <c r="AJ15" t="s">
        <v>844</v>
      </c>
      <c r="AK15" t="s">
        <v>761</v>
      </c>
      <c r="AO15" t="s">
        <v>761</v>
      </c>
      <c r="AP15" t="b">
        <v>0</v>
      </c>
      <c r="AQ15" t="s">
        <v>747</v>
      </c>
      <c r="AR15" t="s">
        <v>845</v>
      </c>
      <c r="AS15" s="4">
        <v>18264</v>
      </c>
      <c r="AT15" t="s">
        <v>69</v>
      </c>
      <c r="AW15" t="s">
        <v>763</v>
      </c>
      <c r="AY15" t="s">
        <v>846</v>
      </c>
      <c r="AZ15" t="b">
        <v>0</v>
      </c>
      <c r="BA15" t="s">
        <v>109</v>
      </c>
      <c r="BB15" s="3">
        <v>43692.67083333333</v>
      </c>
      <c r="BC15" t="s">
        <v>765</v>
      </c>
      <c r="BD15" t="s">
        <v>71</v>
      </c>
      <c r="BG15" s="4">
        <v>25569</v>
      </c>
      <c r="BH15">
        <v>0</v>
      </c>
      <c r="BI15" t="s">
        <v>847</v>
      </c>
      <c r="BJ15" t="s">
        <v>751</v>
      </c>
      <c r="BK15" t="s">
        <v>767</v>
      </c>
      <c r="BN15" t="s">
        <v>127</v>
      </c>
      <c r="BP15" t="b">
        <v>1</v>
      </c>
      <c r="BQ15">
        <v>17732140</v>
      </c>
      <c r="BR15" t="s">
        <v>844</v>
      </c>
      <c r="CA15" t="s">
        <v>753</v>
      </c>
      <c r="CB15" t="s">
        <v>848</v>
      </c>
      <c r="CC15" t="s">
        <v>849</v>
      </c>
      <c r="CF15">
        <v>11</v>
      </c>
      <c r="CG15" t="s">
        <v>850</v>
      </c>
      <c r="CH15" t="s">
        <v>351</v>
      </c>
    </row>
    <row r="16" spans="1:86" x14ac:dyDescent="0.25">
      <c r="A16" s="4">
        <v>20090</v>
      </c>
      <c r="B16">
        <v>1980</v>
      </c>
      <c r="C16">
        <v>1980</v>
      </c>
      <c r="D16">
        <v>0</v>
      </c>
      <c r="E16">
        <v>0</v>
      </c>
      <c r="G16">
        <v>0</v>
      </c>
      <c r="M16" t="s">
        <v>757</v>
      </c>
      <c r="N16" t="s">
        <v>758</v>
      </c>
      <c r="Q16" t="s">
        <v>744</v>
      </c>
      <c r="V16" t="s">
        <v>125</v>
      </c>
      <c r="W16" s="3">
        <v>42009.729861111111</v>
      </c>
      <c r="X16" t="s">
        <v>65</v>
      </c>
      <c r="Y16" t="s">
        <v>66</v>
      </c>
      <c r="Z16">
        <v>0</v>
      </c>
      <c r="AA16" t="s">
        <v>851</v>
      </c>
      <c r="AC16">
        <v>11</v>
      </c>
      <c r="AD16">
        <v>0</v>
      </c>
      <c r="AE16">
        <v>0</v>
      </c>
      <c r="AG16">
        <v>0</v>
      </c>
      <c r="AI16">
        <v>5</v>
      </c>
      <c r="AJ16" t="s">
        <v>852</v>
      </c>
      <c r="AK16" t="s">
        <v>761</v>
      </c>
      <c r="AO16" t="s">
        <v>761</v>
      </c>
      <c r="AP16" t="b">
        <v>0</v>
      </c>
      <c r="AQ16" t="s">
        <v>747</v>
      </c>
      <c r="AR16" t="s">
        <v>853</v>
      </c>
      <c r="AS16" s="4">
        <v>18264</v>
      </c>
      <c r="AT16" t="s">
        <v>69</v>
      </c>
      <c r="AW16" t="s">
        <v>763</v>
      </c>
      <c r="AY16" t="s">
        <v>854</v>
      </c>
      <c r="AZ16" t="b">
        <v>0</v>
      </c>
      <c r="BA16" t="s">
        <v>109</v>
      </c>
      <c r="BB16" s="3">
        <v>43692.67083333333</v>
      </c>
      <c r="BC16" t="s">
        <v>765</v>
      </c>
      <c r="BD16" t="s">
        <v>71</v>
      </c>
      <c r="BG16" s="4">
        <v>29221</v>
      </c>
      <c r="BH16">
        <v>0</v>
      </c>
      <c r="BI16" t="s">
        <v>805</v>
      </c>
      <c r="BJ16" t="s">
        <v>751</v>
      </c>
      <c r="BK16" t="s">
        <v>767</v>
      </c>
      <c r="BN16" t="s">
        <v>127</v>
      </c>
      <c r="BP16" t="b">
        <v>1</v>
      </c>
      <c r="BQ16">
        <v>17732139</v>
      </c>
      <c r="BR16" t="s">
        <v>852</v>
      </c>
      <c r="CA16" t="s">
        <v>753</v>
      </c>
      <c r="CB16" t="s">
        <v>806</v>
      </c>
      <c r="CC16" t="s">
        <v>855</v>
      </c>
      <c r="CF16">
        <v>11</v>
      </c>
      <c r="CG16" t="s">
        <v>808</v>
      </c>
      <c r="CH16" t="s">
        <v>351</v>
      </c>
    </row>
    <row r="17" spans="1:86" x14ac:dyDescent="0.25">
      <c r="A17" s="4">
        <v>20090</v>
      </c>
      <c r="B17">
        <v>2000</v>
      </c>
      <c r="C17">
        <v>2000</v>
      </c>
      <c r="D17">
        <v>0</v>
      </c>
      <c r="E17">
        <v>0</v>
      </c>
      <c r="G17">
        <v>0</v>
      </c>
      <c r="M17" t="s">
        <v>757</v>
      </c>
      <c r="N17" t="s">
        <v>758</v>
      </c>
      <c r="Q17" t="s">
        <v>744</v>
      </c>
      <c r="V17" t="s">
        <v>125</v>
      </c>
      <c r="W17" s="3">
        <v>42009.729861111111</v>
      </c>
      <c r="X17" t="s">
        <v>65</v>
      </c>
      <c r="Y17" t="s">
        <v>66</v>
      </c>
      <c r="Z17">
        <v>0</v>
      </c>
      <c r="AA17" t="s">
        <v>856</v>
      </c>
      <c r="AC17">
        <v>11</v>
      </c>
      <c r="AD17">
        <v>0</v>
      </c>
      <c r="AE17">
        <v>0</v>
      </c>
      <c r="AG17">
        <v>0</v>
      </c>
      <c r="AI17">
        <v>5</v>
      </c>
      <c r="AJ17" t="s">
        <v>857</v>
      </c>
      <c r="AK17" t="s">
        <v>761</v>
      </c>
      <c r="AO17" t="s">
        <v>761</v>
      </c>
      <c r="AP17" t="b">
        <v>0</v>
      </c>
      <c r="AQ17" t="s">
        <v>747</v>
      </c>
      <c r="AR17" t="s">
        <v>858</v>
      </c>
      <c r="AS17" s="4">
        <v>18264</v>
      </c>
      <c r="AT17" t="s">
        <v>69</v>
      </c>
      <c r="AW17" t="s">
        <v>763</v>
      </c>
      <c r="AY17" t="s">
        <v>859</v>
      </c>
      <c r="AZ17" t="b">
        <v>0</v>
      </c>
      <c r="BA17" t="s">
        <v>109</v>
      </c>
      <c r="BB17" s="3">
        <v>43692.67083333333</v>
      </c>
      <c r="BC17" t="s">
        <v>765</v>
      </c>
      <c r="BD17" t="s">
        <v>71</v>
      </c>
      <c r="BG17" s="4">
        <v>36526</v>
      </c>
      <c r="BH17">
        <v>0</v>
      </c>
      <c r="BI17" t="s">
        <v>860</v>
      </c>
      <c r="BJ17" t="s">
        <v>751</v>
      </c>
      <c r="BK17" t="s">
        <v>767</v>
      </c>
      <c r="BN17" t="s">
        <v>127</v>
      </c>
      <c r="BP17" t="b">
        <v>1</v>
      </c>
      <c r="BQ17">
        <v>17732138</v>
      </c>
      <c r="BR17" t="s">
        <v>857</v>
      </c>
      <c r="CA17" t="s">
        <v>753</v>
      </c>
      <c r="CB17" t="s">
        <v>768</v>
      </c>
      <c r="CC17" t="s">
        <v>861</v>
      </c>
      <c r="CF17">
        <v>11</v>
      </c>
      <c r="CG17" t="s">
        <v>862</v>
      </c>
      <c r="CH17" t="s">
        <v>351</v>
      </c>
    </row>
    <row r="18" spans="1:86" x14ac:dyDescent="0.25">
      <c r="A18" s="4">
        <v>20090</v>
      </c>
      <c r="B18">
        <v>1970</v>
      </c>
      <c r="C18">
        <v>1970</v>
      </c>
      <c r="D18">
        <v>0</v>
      </c>
      <c r="E18">
        <v>0</v>
      </c>
      <c r="G18">
        <v>0</v>
      </c>
      <c r="M18" t="s">
        <v>757</v>
      </c>
      <c r="N18" t="s">
        <v>758</v>
      </c>
      <c r="Q18" t="s">
        <v>744</v>
      </c>
      <c r="V18" t="s">
        <v>125</v>
      </c>
      <c r="W18" s="3">
        <v>42009.729861111111</v>
      </c>
      <c r="X18" t="s">
        <v>65</v>
      </c>
      <c r="Y18" t="s">
        <v>66</v>
      </c>
      <c r="Z18">
        <v>0</v>
      </c>
      <c r="AA18" t="s">
        <v>863</v>
      </c>
      <c r="AC18">
        <v>11</v>
      </c>
      <c r="AD18">
        <v>0</v>
      </c>
      <c r="AE18">
        <v>0</v>
      </c>
      <c r="AG18">
        <v>0</v>
      </c>
      <c r="AI18">
        <v>5</v>
      </c>
      <c r="AJ18" t="s">
        <v>864</v>
      </c>
      <c r="AK18" t="s">
        <v>761</v>
      </c>
      <c r="AO18" t="s">
        <v>761</v>
      </c>
      <c r="AP18" t="b">
        <v>0</v>
      </c>
      <c r="AQ18" t="s">
        <v>747</v>
      </c>
      <c r="AR18" t="s">
        <v>865</v>
      </c>
      <c r="AS18" s="4">
        <v>18264</v>
      </c>
      <c r="AT18" t="s">
        <v>69</v>
      </c>
      <c r="AW18" t="s">
        <v>763</v>
      </c>
      <c r="AY18" t="s">
        <v>866</v>
      </c>
      <c r="AZ18" t="b">
        <v>0</v>
      </c>
      <c r="BA18" t="s">
        <v>109</v>
      </c>
      <c r="BB18" s="3">
        <v>43692.67083333333</v>
      </c>
      <c r="BC18" t="s">
        <v>765</v>
      </c>
      <c r="BD18" t="s">
        <v>71</v>
      </c>
      <c r="BG18" s="4">
        <v>25569</v>
      </c>
      <c r="BH18">
        <v>0</v>
      </c>
      <c r="BI18" t="s">
        <v>867</v>
      </c>
      <c r="BJ18" t="s">
        <v>751</v>
      </c>
      <c r="BK18" t="s">
        <v>767</v>
      </c>
      <c r="BN18" t="s">
        <v>127</v>
      </c>
      <c r="BP18" t="b">
        <v>1</v>
      </c>
      <c r="BQ18">
        <v>17732136</v>
      </c>
      <c r="BR18" t="s">
        <v>864</v>
      </c>
      <c r="CA18" t="s">
        <v>753</v>
      </c>
      <c r="CB18" t="s">
        <v>848</v>
      </c>
      <c r="CC18" t="s">
        <v>868</v>
      </c>
      <c r="CF18">
        <v>11</v>
      </c>
      <c r="CG18" t="s">
        <v>869</v>
      </c>
      <c r="CH18" t="s">
        <v>351</v>
      </c>
    </row>
    <row r="19" spans="1:86" x14ac:dyDescent="0.25">
      <c r="A19" s="4">
        <v>20090</v>
      </c>
      <c r="B19">
        <v>1970</v>
      </c>
      <c r="C19">
        <v>1970</v>
      </c>
      <c r="D19">
        <v>0</v>
      </c>
      <c r="E19">
        <v>0</v>
      </c>
      <c r="G19">
        <v>0</v>
      </c>
      <c r="M19" t="s">
        <v>757</v>
      </c>
      <c r="N19" t="s">
        <v>758</v>
      </c>
      <c r="Q19" t="s">
        <v>744</v>
      </c>
      <c r="V19" t="s">
        <v>125</v>
      </c>
      <c r="W19" s="3">
        <v>42009.729861111111</v>
      </c>
      <c r="X19" t="s">
        <v>65</v>
      </c>
      <c r="Y19" t="s">
        <v>66</v>
      </c>
      <c r="Z19">
        <v>0</v>
      </c>
      <c r="AA19" t="s">
        <v>870</v>
      </c>
      <c r="AC19">
        <v>11</v>
      </c>
      <c r="AD19">
        <v>0</v>
      </c>
      <c r="AE19">
        <v>0</v>
      </c>
      <c r="AG19">
        <v>0</v>
      </c>
      <c r="AI19">
        <v>5</v>
      </c>
      <c r="AJ19" t="s">
        <v>871</v>
      </c>
      <c r="AK19" t="s">
        <v>761</v>
      </c>
      <c r="AO19" t="s">
        <v>761</v>
      </c>
      <c r="AP19" t="b">
        <v>0</v>
      </c>
      <c r="AQ19" t="s">
        <v>747</v>
      </c>
      <c r="AR19" t="s">
        <v>872</v>
      </c>
      <c r="AS19" s="4">
        <v>18264</v>
      </c>
      <c r="AT19" t="s">
        <v>69</v>
      </c>
      <c r="AW19" t="s">
        <v>763</v>
      </c>
      <c r="AY19" t="s">
        <v>873</v>
      </c>
      <c r="AZ19" t="b">
        <v>0</v>
      </c>
      <c r="BA19" t="s">
        <v>109</v>
      </c>
      <c r="BB19" s="3">
        <v>43692.67083333333</v>
      </c>
      <c r="BC19" t="s">
        <v>765</v>
      </c>
      <c r="BD19" t="s">
        <v>71</v>
      </c>
      <c r="BG19" s="4">
        <v>25569</v>
      </c>
      <c r="BH19">
        <v>0</v>
      </c>
      <c r="BI19" t="s">
        <v>775</v>
      </c>
      <c r="BJ19" t="s">
        <v>751</v>
      </c>
      <c r="BK19" t="s">
        <v>767</v>
      </c>
      <c r="BN19" t="s">
        <v>127</v>
      </c>
      <c r="BP19" t="b">
        <v>1</v>
      </c>
      <c r="BQ19">
        <v>17732134</v>
      </c>
      <c r="BR19" t="s">
        <v>871</v>
      </c>
      <c r="CA19" t="s">
        <v>753</v>
      </c>
      <c r="CB19" t="s">
        <v>768</v>
      </c>
      <c r="CC19" t="s">
        <v>874</v>
      </c>
      <c r="CF19">
        <v>11</v>
      </c>
      <c r="CG19" t="s">
        <v>777</v>
      </c>
      <c r="CH19" t="s">
        <v>351</v>
      </c>
    </row>
    <row r="20" spans="1:86" x14ac:dyDescent="0.25">
      <c r="A20" s="4">
        <v>20090</v>
      </c>
      <c r="B20">
        <v>1980</v>
      </c>
      <c r="C20">
        <v>1980</v>
      </c>
      <c r="D20">
        <v>0</v>
      </c>
      <c r="E20">
        <v>0</v>
      </c>
      <c r="G20">
        <v>0</v>
      </c>
      <c r="M20" t="s">
        <v>757</v>
      </c>
      <c r="N20" t="s">
        <v>758</v>
      </c>
      <c r="Q20" t="s">
        <v>744</v>
      </c>
      <c r="V20" t="s">
        <v>125</v>
      </c>
      <c r="W20" s="3">
        <v>42009.729861111111</v>
      </c>
      <c r="X20" t="s">
        <v>65</v>
      </c>
      <c r="Y20" t="s">
        <v>66</v>
      </c>
      <c r="Z20">
        <v>0</v>
      </c>
      <c r="AA20" t="s">
        <v>875</v>
      </c>
      <c r="AC20">
        <v>11</v>
      </c>
      <c r="AD20">
        <v>0</v>
      </c>
      <c r="AE20">
        <v>0</v>
      </c>
      <c r="AG20">
        <v>0</v>
      </c>
      <c r="AI20">
        <v>5</v>
      </c>
      <c r="AJ20" t="s">
        <v>876</v>
      </c>
      <c r="AK20" t="s">
        <v>761</v>
      </c>
      <c r="AO20" t="s">
        <v>761</v>
      </c>
      <c r="AP20" t="b">
        <v>0</v>
      </c>
      <c r="AQ20" t="s">
        <v>747</v>
      </c>
      <c r="AR20" t="s">
        <v>877</v>
      </c>
      <c r="AS20" s="4">
        <v>18264</v>
      </c>
      <c r="AT20" t="s">
        <v>69</v>
      </c>
      <c r="AW20" t="s">
        <v>763</v>
      </c>
      <c r="AY20" t="s">
        <v>878</v>
      </c>
      <c r="AZ20" t="b">
        <v>0</v>
      </c>
      <c r="BA20" t="s">
        <v>109</v>
      </c>
      <c r="BB20" s="3">
        <v>43692.67083333333</v>
      </c>
      <c r="BC20" t="s">
        <v>765</v>
      </c>
      <c r="BD20" t="s">
        <v>71</v>
      </c>
      <c r="BG20" s="4">
        <v>29221</v>
      </c>
      <c r="BH20">
        <v>0</v>
      </c>
      <c r="BI20" t="s">
        <v>879</v>
      </c>
      <c r="BJ20" t="s">
        <v>751</v>
      </c>
      <c r="BK20" t="s">
        <v>767</v>
      </c>
      <c r="BN20" t="s">
        <v>127</v>
      </c>
      <c r="BP20" t="b">
        <v>1</v>
      </c>
      <c r="BQ20">
        <v>17732095</v>
      </c>
      <c r="BR20" t="s">
        <v>876</v>
      </c>
      <c r="CA20" t="s">
        <v>753</v>
      </c>
      <c r="CB20" t="s">
        <v>880</v>
      </c>
      <c r="CC20" t="s">
        <v>881</v>
      </c>
      <c r="CF20">
        <v>11</v>
      </c>
      <c r="CG20" t="s">
        <v>882</v>
      </c>
      <c r="CH20" t="s">
        <v>351</v>
      </c>
    </row>
    <row r="21" spans="1:86" x14ac:dyDescent="0.25">
      <c r="A21" s="4">
        <v>20090</v>
      </c>
      <c r="B21">
        <v>1960</v>
      </c>
      <c r="C21">
        <v>1960</v>
      </c>
      <c r="D21">
        <v>0</v>
      </c>
      <c r="E21">
        <v>0</v>
      </c>
      <c r="G21">
        <v>0</v>
      </c>
      <c r="M21" t="s">
        <v>757</v>
      </c>
      <c r="N21" t="s">
        <v>758</v>
      </c>
      <c r="Q21" t="s">
        <v>744</v>
      </c>
      <c r="V21" t="s">
        <v>125</v>
      </c>
      <c r="W21" s="3">
        <v>42009.729861111111</v>
      </c>
      <c r="X21" t="s">
        <v>65</v>
      </c>
      <c r="Y21" t="s">
        <v>66</v>
      </c>
      <c r="Z21">
        <v>0</v>
      </c>
      <c r="AA21" t="s">
        <v>883</v>
      </c>
      <c r="AC21">
        <v>11</v>
      </c>
      <c r="AD21">
        <v>0</v>
      </c>
      <c r="AE21">
        <v>0</v>
      </c>
      <c r="AG21">
        <v>0</v>
      </c>
      <c r="AI21">
        <v>5</v>
      </c>
      <c r="AJ21" t="s">
        <v>884</v>
      </c>
      <c r="AK21" t="s">
        <v>761</v>
      </c>
      <c r="AO21" t="s">
        <v>761</v>
      </c>
      <c r="AP21" t="b">
        <v>0</v>
      </c>
      <c r="AQ21" t="s">
        <v>747</v>
      </c>
      <c r="AR21" t="s">
        <v>885</v>
      </c>
      <c r="AS21" s="4">
        <v>18264</v>
      </c>
      <c r="AT21" t="s">
        <v>69</v>
      </c>
      <c r="AW21" t="s">
        <v>763</v>
      </c>
      <c r="AY21" t="s">
        <v>886</v>
      </c>
      <c r="AZ21" t="b">
        <v>0</v>
      </c>
      <c r="BA21" t="s">
        <v>109</v>
      </c>
      <c r="BB21" s="3">
        <v>43692.67083333333</v>
      </c>
      <c r="BC21" t="s">
        <v>765</v>
      </c>
      <c r="BD21" t="s">
        <v>71</v>
      </c>
      <c r="BG21" s="4">
        <v>21916</v>
      </c>
      <c r="BH21">
        <v>0</v>
      </c>
      <c r="BI21" t="s">
        <v>887</v>
      </c>
      <c r="BJ21" t="s">
        <v>751</v>
      </c>
      <c r="BK21" t="s">
        <v>767</v>
      </c>
      <c r="BN21" t="s">
        <v>127</v>
      </c>
      <c r="BP21" t="b">
        <v>1</v>
      </c>
      <c r="BQ21">
        <v>17732127</v>
      </c>
      <c r="BR21" t="s">
        <v>884</v>
      </c>
      <c r="CA21" t="s">
        <v>753</v>
      </c>
      <c r="CB21" t="s">
        <v>806</v>
      </c>
      <c r="CC21" t="s">
        <v>888</v>
      </c>
      <c r="CF21">
        <v>11</v>
      </c>
      <c r="CG21" t="s">
        <v>889</v>
      </c>
      <c r="CH21" t="s">
        <v>351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A4D93-DDA2-4D85-BF17-DC6301869EE7}">
  <dimension ref="A1:AC21"/>
  <sheetViews>
    <sheetView workbookViewId="0">
      <selection sqref="A1:XFD1"/>
    </sheetView>
  </sheetViews>
  <sheetFormatPr defaultColWidth="20.85546875" defaultRowHeight="15" x14ac:dyDescent="0.25"/>
  <sheetData>
    <row r="1" spans="1:29" s="5" customFormat="1" x14ac:dyDescent="0.25">
      <c r="A1" s="5" t="s">
        <v>890</v>
      </c>
      <c r="B1" s="5" t="s">
        <v>891</v>
      </c>
      <c r="C1" s="5" t="s">
        <v>892</v>
      </c>
      <c r="D1" s="5" t="s">
        <v>893</v>
      </c>
      <c r="E1" s="5" t="s">
        <v>894</v>
      </c>
      <c r="F1" s="5" t="s">
        <v>895</v>
      </c>
      <c r="G1" s="5" t="s">
        <v>896</v>
      </c>
      <c r="H1" s="5" t="s">
        <v>897</v>
      </c>
      <c r="I1" s="5" t="s">
        <v>898</v>
      </c>
      <c r="J1" s="5" t="s">
        <v>899</v>
      </c>
      <c r="K1" s="5" t="s">
        <v>900</v>
      </c>
      <c r="L1" s="5" t="s">
        <v>901</v>
      </c>
      <c r="M1" s="5" t="s">
        <v>902</v>
      </c>
      <c r="N1" s="5" t="s">
        <v>903</v>
      </c>
      <c r="O1" s="5" t="s">
        <v>904</v>
      </c>
      <c r="P1" s="5" t="s">
        <v>905</v>
      </c>
      <c r="Q1" s="5" t="s">
        <v>906</v>
      </c>
    </row>
    <row r="2" spans="1:29" x14ac:dyDescent="0.25">
      <c r="H2">
        <v>0</v>
      </c>
      <c r="K2" s="3"/>
      <c r="N2" s="4"/>
      <c r="O2">
        <v>0</v>
      </c>
      <c r="Z2" s="4"/>
      <c r="AC2" s="3"/>
    </row>
    <row r="3" spans="1:29" x14ac:dyDescent="0.25">
      <c r="H3">
        <v>0</v>
      </c>
      <c r="O3">
        <v>0</v>
      </c>
    </row>
    <row r="4" spans="1:29" x14ac:dyDescent="0.25">
      <c r="H4">
        <v>0</v>
      </c>
      <c r="O4">
        <v>0</v>
      </c>
    </row>
    <row r="5" spans="1:29" x14ac:dyDescent="0.25">
      <c r="H5">
        <v>0</v>
      </c>
      <c r="O5">
        <v>0</v>
      </c>
    </row>
    <row r="6" spans="1:29" x14ac:dyDescent="0.25">
      <c r="H6">
        <v>0</v>
      </c>
      <c r="O6">
        <v>0</v>
      </c>
    </row>
    <row r="7" spans="1:29" x14ac:dyDescent="0.25">
      <c r="H7">
        <v>0</v>
      </c>
      <c r="O7">
        <v>0</v>
      </c>
    </row>
    <row r="8" spans="1:29" x14ac:dyDescent="0.25">
      <c r="H8">
        <v>0</v>
      </c>
      <c r="O8">
        <v>0</v>
      </c>
    </row>
    <row r="9" spans="1:29" x14ac:dyDescent="0.25">
      <c r="H9">
        <v>0</v>
      </c>
      <c r="O9">
        <v>0</v>
      </c>
    </row>
    <row r="10" spans="1:29" x14ac:dyDescent="0.25">
      <c r="H10">
        <v>0</v>
      </c>
      <c r="O10">
        <v>0</v>
      </c>
    </row>
    <row r="11" spans="1:29" x14ac:dyDescent="0.25">
      <c r="H11">
        <v>0</v>
      </c>
      <c r="O11">
        <v>0</v>
      </c>
    </row>
    <row r="12" spans="1:29" x14ac:dyDescent="0.25">
      <c r="H12">
        <v>0</v>
      </c>
      <c r="O12">
        <v>0</v>
      </c>
    </row>
    <row r="13" spans="1:29" x14ac:dyDescent="0.25">
      <c r="H13">
        <v>0</v>
      </c>
      <c r="O13">
        <v>0</v>
      </c>
    </row>
    <row r="14" spans="1:29" x14ac:dyDescent="0.25">
      <c r="H14">
        <v>0</v>
      </c>
      <c r="O14">
        <v>0</v>
      </c>
    </row>
    <row r="15" spans="1:29" x14ac:dyDescent="0.25">
      <c r="H15">
        <v>0</v>
      </c>
      <c r="O15">
        <v>0</v>
      </c>
    </row>
    <row r="16" spans="1:29" x14ac:dyDescent="0.25">
      <c r="H16">
        <v>0</v>
      </c>
      <c r="O16">
        <v>0</v>
      </c>
    </row>
    <row r="17" spans="8:15" x14ac:dyDescent="0.25">
      <c r="H17">
        <v>0</v>
      </c>
      <c r="O17">
        <v>0</v>
      </c>
    </row>
    <row r="18" spans="8:15" x14ac:dyDescent="0.25">
      <c r="H18">
        <v>0</v>
      </c>
      <c r="O18">
        <v>0</v>
      </c>
    </row>
    <row r="19" spans="8:15" x14ac:dyDescent="0.25">
      <c r="H19">
        <v>0</v>
      </c>
      <c r="O19">
        <v>0</v>
      </c>
    </row>
    <row r="20" spans="8:15" x14ac:dyDescent="0.25">
      <c r="H20">
        <v>0</v>
      </c>
      <c r="O20">
        <v>0</v>
      </c>
    </row>
    <row r="21" spans="8:15" x14ac:dyDescent="0.25">
      <c r="H21">
        <v>0</v>
      </c>
      <c r="O21">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B852FAB6AE2A479494A2C0965786C4" ma:contentTypeVersion="5" ma:contentTypeDescription="Create a new document." ma:contentTypeScope="" ma:versionID="2cacbcede97672d16addb83ae663112b">
  <xsd:schema xmlns:xsd="http://www.w3.org/2001/XMLSchema" xmlns:xs="http://www.w3.org/2001/XMLSchema" xmlns:p="http://schemas.microsoft.com/office/2006/metadata/properties" xmlns:ns1="http://schemas.microsoft.com/sharepoint/v3" xmlns:ns2="73adc190-0650-4497-884e-2cbbaa106868" xmlns:ns3="317d7c2e-738d-4f39-a3e9-6d146d9717f7" targetNamespace="http://schemas.microsoft.com/office/2006/metadata/properties" ma:root="true" ma:fieldsID="ef461c859bee0230d9ef89d046826177" ns1:_="" ns2:_="" ns3:_="">
    <xsd:import namespace="http://schemas.microsoft.com/sharepoint/v3"/>
    <xsd:import namespace="73adc190-0650-4497-884e-2cbbaa106868"/>
    <xsd:import namespace="317d7c2e-738d-4f39-a3e9-6d146d9717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adc190-0650-4497-884e-2cbbaa1068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d7c2e-738d-4f39-a3e9-6d146d9717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64DCD5-7D3F-403C-A803-AB47953F0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dc190-0650-4497-884e-2cbbaa106868"/>
    <ds:schemaRef ds:uri="317d7c2e-738d-4f39-a3e9-6d146d971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7B1457-4764-4798-9265-CA7B4CF25307}">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73adc190-0650-4497-884e-2cbbaa106868"/>
    <ds:schemaRef ds:uri="http://schemas.microsoft.com/sharepoint/v3"/>
    <ds:schemaRef ds:uri="317d7c2e-738d-4f39-a3e9-6d146d9717f7"/>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A26F6D6-AE48-4B26-A310-CE5F07AD1D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VFA Table Summary</vt:lpstr>
      <vt:lpstr>Action Sample Records</vt:lpstr>
      <vt:lpstr>Assembly Sample Records</vt:lpstr>
      <vt:lpstr>Building Sample Records</vt:lpstr>
      <vt:lpstr>County Sample Records</vt:lpstr>
      <vt:lpstr>Line Item Sample Records</vt:lpstr>
      <vt:lpstr>Region Sample Records</vt:lpstr>
      <vt:lpstr>Requirement Sample Records</vt:lpstr>
      <vt:lpstr>Room Sample Records</vt:lpstr>
      <vt:lpstr>System Sample Records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Maharaj, Rajat</dc:creator>
  <cp:keywords/>
  <dc:description/>
  <cp:lastModifiedBy>Light, Daphne</cp:lastModifiedBy>
  <cp:revision/>
  <dcterms:created xsi:type="dcterms:W3CDTF">2021-06-28T20:23:24Z</dcterms:created>
  <dcterms:modified xsi:type="dcterms:W3CDTF">2021-07-23T18:05:34Z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0x010100B5B852FAB6AE2A479494A2C0965786C4</vt:lpwstr>
  </property>
</Properties>
</file>